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65" windowWidth="27795" windowHeight="9030" tabRatio="795"/>
  </bookViews>
  <sheets>
    <sheet name="Доходы" sheetId="66" r:id="rId1"/>
    <sheet name="Ведомственная 2023-2025" sheetId="67" r:id="rId2"/>
    <sheet name="Субвенции 2023" sheetId="2" r:id="rId3"/>
    <sheet name="Субвенции 2024-2025" sheetId="3" r:id="rId4"/>
    <sheet name="Источники 2023" sheetId="4" r:id="rId5"/>
    <sheet name="Источники 2024-2025" sheetId="5" r:id="rId6"/>
    <sheet name="Функциональная 2023-2025" sheetId="68" r:id="rId7"/>
    <sheet name="Целевые 2023-2025" sheetId="70" r:id="rId8"/>
    <sheet name="Заимствования 2023" sheetId="64" r:id="rId9"/>
    <sheet name="Заимствования 2024-2025" sheetId="65" r:id="rId10"/>
  </sheets>
  <definedNames>
    <definedName name="_xlnm.Print_Titles" localSheetId="0">Доходы!$8:$9</definedName>
    <definedName name="_xlnm.Print_Titles" localSheetId="2">'Субвенции 2023'!$6:$9</definedName>
    <definedName name="_xlnm.Print_Titles" localSheetId="3">'Субвенции 2024-2025'!$7:$9</definedName>
  </definedNames>
  <calcPr calcId="145621"/>
</workbook>
</file>

<file path=xl/calcChain.xml><?xml version="1.0" encoding="utf-8"?>
<calcChain xmlns="http://schemas.openxmlformats.org/spreadsheetml/2006/main">
  <c r="E53" i="3" l="1"/>
  <c r="E44" i="3"/>
  <c r="E35" i="3"/>
  <c r="E31" i="3"/>
  <c r="B50" i="3"/>
  <c r="B45" i="3"/>
  <c r="B44" i="3"/>
  <c r="B42" i="3"/>
  <c r="B40" i="3"/>
  <c r="B38" i="3"/>
  <c r="B35" i="3"/>
  <c r="B33" i="3"/>
  <c r="B31" i="3"/>
  <c r="B51" i="2"/>
  <c r="B44" i="2"/>
  <c r="B43" i="2"/>
  <c r="B42" i="2"/>
  <c r="B40" i="2"/>
  <c r="B37" i="2"/>
  <c r="B34" i="2"/>
  <c r="B33" i="2"/>
  <c r="B31" i="2"/>
  <c r="B29" i="2"/>
  <c r="K11" i="5" l="1"/>
  <c r="N11" i="5"/>
  <c r="N13" i="5"/>
  <c r="N15" i="5"/>
  <c r="N18" i="5"/>
  <c r="N19" i="5"/>
  <c r="K13" i="5"/>
  <c r="K15" i="5"/>
  <c r="K10" i="4"/>
  <c r="K29" i="4"/>
  <c r="K12" i="4"/>
  <c r="K16" i="4"/>
  <c r="K17" i="4"/>
  <c r="M21" i="65" l="1"/>
  <c r="K21" i="65"/>
  <c r="M14" i="65"/>
  <c r="K14" i="65"/>
  <c r="K21" i="64"/>
  <c r="K14" i="64"/>
  <c r="B28" i="3" l="1"/>
  <c r="B57" i="3" s="1"/>
  <c r="D51" i="2"/>
  <c r="C10" i="3"/>
  <c r="D10" i="3"/>
  <c r="E10" i="3"/>
  <c r="B10" i="3"/>
  <c r="B10" i="2"/>
  <c r="B61" i="2"/>
  <c r="E28" i="3" l="1"/>
  <c r="E57" i="3" s="1"/>
  <c r="B27" i="2"/>
  <c r="B63" i="2" s="1"/>
  <c r="F45" i="3"/>
  <c r="C45" i="3"/>
  <c r="C61" i="2" l="1"/>
  <c r="D26" i="2"/>
  <c r="D59" i="2" l="1"/>
  <c r="C56" i="3"/>
  <c r="F48" i="3"/>
  <c r="C48" i="3"/>
  <c r="C29" i="3" l="1"/>
  <c r="C31" i="3"/>
  <c r="K18" i="4" l="1"/>
  <c r="F15" i="3" l="1"/>
  <c r="C36" i="3" l="1"/>
  <c r="F49" i="3" l="1"/>
  <c r="C49" i="3"/>
  <c r="G56" i="3" l="1"/>
  <c r="D56" i="3"/>
  <c r="C42" i="3"/>
  <c r="C46" i="3" l="1"/>
  <c r="F46" i="3" l="1"/>
  <c r="C47" i="3"/>
  <c r="L8" i="4" l="1"/>
  <c r="C44" i="3" l="1"/>
  <c r="L24" i="4" l="1"/>
  <c r="L28" i="4"/>
  <c r="L18" i="4"/>
  <c r="L19" i="4"/>
  <c r="L17" i="4"/>
  <c r="L16" i="4"/>
  <c r="L13" i="4"/>
  <c r="L12" i="4"/>
  <c r="L9" i="4"/>
  <c r="L11" i="4"/>
  <c r="D54" i="2" l="1"/>
  <c r="D53" i="2" l="1"/>
  <c r="F14" i="3"/>
  <c r="C28" i="3" l="1"/>
  <c r="C57" i="3" s="1"/>
  <c r="D52" i="2" l="1"/>
  <c r="G30" i="3" l="1"/>
  <c r="G31" i="3"/>
  <c r="G32" i="3"/>
  <c r="G35" i="3"/>
  <c r="G36" i="3"/>
  <c r="G38" i="3"/>
  <c r="G39" i="3"/>
  <c r="G40" i="3"/>
  <c r="G41" i="3"/>
  <c r="G42" i="3"/>
  <c r="G44" i="3"/>
  <c r="G45" i="3"/>
  <c r="G46" i="3"/>
  <c r="G47" i="3"/>
  <c r="G48" i="3"/>
  <c r="G49" i="3"/>
  <c r="G50" i="3"/>
  <c r="G54" i="3"/>
  <c r="G29" i="3"/>
  <c r="G13" i="3"/>
  <c r="G14" i="3"/>
  <c r="G15" i="3"/>
  <c r="G16" i="3"/>
  <c r="G17" i="3"/>
  <c r="G19" i="3"/>
  <c r="G20" i="3"/>
  <c r="G21" i="3"/>
  <c r="G22" i="3"/>
  <c r="G23" i="3"/>
  <c r="G24" i="3"/>
  <c r="G25" i="3"/>
  <c r="G26" i="3"/>
  <c r="G27" i="3"/>
  <c r="G11" i="3"/>
  <c r="D30" i="3"/>
  <c r="D31" i="3"/>
  <c r="D32" i="3"/>
  <c r="D35" i="3"/>
  <c r="D36" i="3"/>
  <c r="D38" i="3"/>
  <c r="D39" i="3"/>
  <c r="D40" i="3"/>
  <c r="D41" i="3"/>
  <c r="D42" i="3"/>
  <c r="D44" i="3"/>
  <c r="D45" i="3"/>
  <c r="D46" i="3"/>
  <c r="D47" i="3"/>
  <c r="D48" i="3"/>
  <c r="D49" i="3"/>
  <c r="D50" i="3"/>
  <c r="D54" i="3"/>
  <c r="D29" i="3"/>
  <c r="D62" i="2"/>
  <c r="D61" i="2" s="1"/>
  <c r="D28" i="2"/>
  <c r="D29" i="2"/>
  <c r="D30" i="2"/>
  <c r="D31" i="2"/>
  <c r="D32" i="2"/>
  <c r="D35" i="2"/>
  <c r="D36" i="2"/>
  <c r="D38" i="2"/>
  <c r="D39" i="2"/>
  <c r="D40" i="2"/>
  <c r="D41" i="2"/>
  <c r="D42" i="2"/>
  <c r="D43" i="2"/>
  <c r="D44" i="2"/>
  <c r="D47" i="2"/>
  <c r="D48" i="2"/>
  <c r="D49" i="2"/>
  <c r="D50" i="2"/>
  <c r="D6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1" i="2"/>
  <c r="C27" i="2"/>
  <c r="D28" i="3" l="1"/>
  <c r="D57" i="3" s="1"/>
  <c r="D34" i="2"/>
  <c r="O10" i="5"/>
  <c r="O13" i="5"/>
  <c r="O14" i="5"/>
  <c r="O15" i="5"/>
  <c r="O16" i="5"/>
  <c r="O18" i="5"/>
  <c r="O19" i="5"/>
  <c r="O20" i="5"/>
  <c r="O25" i="5"/>
  <c r="O29" i="5"/>
  <c r="O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L9" i="5"/>
  <c r="K28" i="5"/>
  <c r="K27" i="5" s="1"/>
  <c r="K26" i="5" s="1"/>
  <c r="K24" i="5"/>
  <c r="K23" i="5" s="1"/>
  <c r="K17" i="5"/>
  <c r="K12" i="5"/>
  <c r="L14" i="4"/>
  <c r="L15" i="4"/>
  <c r="K27" i="4"/>
  <c r="K23" i="4"/>
  <c r="F28" i="3"/>
  <c r="F12" i="3"/>
  <c r="G12" i="3" s="1"/>
  <c r="F10" i="3" l="1"/>
  <c r="G10" i="3" s="1"/>
  <c r="K22" i="4"/>
  <c r="L22" i="4" s="1"/>
  <c r="L23" i="4"/>
  <c r="K26" i="4"/>
  <c r="L27" i="4"/>
  <c r="O12" i="5"/>
  <c r="O24" i="5"/>
  <c r="O26" i="5"/>
  <c r="O28" i="5"/>
  <c r="N23" i="5"/>
  <c r="O27" i="5"/>
  <c r="K22" i="5"/>
  <c r="K21" i="5" s="1"/>
  <c r="F57" i="3"/>
  <c r="G57" i="3" s="1"/>
  <c r="G28" i="3"/>
  <c r="K21" i="4" l="1"/>
  <c r="L21" i="4" s="1"/>
  <c r="K25" i="4"/>
  <c r="L25" i="4" s="1"/>
  <c r="L26" i="4"/>
  <c r="N22" i="5"/>
  <c r="O23" i="5"/>
  <c r="K30" i="5"/>
  <c r="K20" i="4"/>
  <c r="L10" i="4" l="1"/>
  <c r="L29" i="4"/>
  <c r="L20" i="4"/>
  <c r="O22" i="5"/>
  <c r="N21" i="5"/>
  <c r="D12" i="2"/>
  <c r="C10" i="2" l="1"/>
  <c r="D10" i="2" s="1"/>
  <c r="O21" i="5"/>
  <c r="N30" i="5"/>
  <c r="O30" i="5" s="1"/>
  <c r="O11" i="5"/>
  <c r="D27" i="2"/>
  <c r="C63" i="2" l="1"/>
  <c r="D63" i="2" s="1"/>
  <c r="L17" i="5"/>
  <c r="L12" i="5" l="1"/>
  <c r="L28" i="5"/>
  <c r="L24" i="5"/>
  <c r="L27" i="5" l="1"/>
  <c r="L26" i="5"/>
  <c r="L23" i="5"/>
  <c r="L22" i="5" l="1"/>
  <c r="L21" i="5" l="1"/>
  <c r="E25" i="2"/>
  <c r="F25" i="2" s="1"/>
  <c r="E24" i="2"/>
  <c r="F24" i="2" s="1"/>
  <c r="E23" i="2"/>
  <c r="F23" i="2" s="1"/>
  <c r="F22" i="2"/>
  <c r="F21" i="2"/>
  <c r="E20" i="2"/>
  <c r="F20" i="2" s="1"/>
  <c r="F19" i="2"/>
  <c r="F18" i="2"/>
  <c r="E17" i="2"/>
  <c r="L11" i="5" l="1"/>
  <c r="L30" i="5"/>
  <c r="E10" i="2"/>
  <c r="E63" i="2" s="1"/>
  <c r="F17" i="2"/>
  <c r="F63" i="2" l="1"/>
  <c r="F10" i="2"/>
</calcChain>
</file>

<file path=xl/sharedStrings.xml><?xml version="1.0" encoding="utf-8"?>
<sst xmlns="http://schemas.openxmlformats.org/spreadsheetml/2006/main" count="13914" uniqueCount="1143">
  <si>
    <t>Приложение № 9</t>
  </si>
  <si>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</si>
  <si>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</si>
  <si>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</si>
  <si>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</si>
  <si>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</si>
  <si>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</si>
  <si>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</si>
  <si>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</si>
  <si>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</si>
  <si>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</si>
  <si>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</si>
  <si>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</si>
  <si>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</si>
  <si>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</si>
  <si>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</si>
  <si>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</si>
  <si>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</si>
  <si>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</si>
  <si>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</si>
  <si>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</si>
  <si>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</si>
  <si>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</si>
  <si>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</si>
  <si>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</si>
  <si>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</si>
  <si>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</si>
  <si>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Субсидии всего, в том числе на: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</si>
  <si>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</si>
  <si>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</si>
  <si>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</si>
  <si>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</si>
  <si>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</si>
  <si>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проектирование и строительство дошкольных образовательных организаций в целях синхронизации с жилой застройкой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</si>
  <si>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</si>
  <si>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</si>
  <si>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</si>
  <si>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</si>
  <si>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ремонт подъездов в многоквартирных домах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</si>
  <si>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</si>
  <si>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</si>
  <si>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</si>
  <si>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строительство и реконструкцию (модернизацию)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</si>
  <si>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</si>
  <si>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</si>
  <si>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осуществление государственных полномочий Московской области в области земельных отношений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</si>
  <si>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</si>
  <si>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</si>
  <si>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</si>
  <si>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</si>
  <si>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</si>
  <si>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</si>
  <si>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</si>
  <si>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</si>
  <si>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</si>
  <si>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</si>
  <si>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</si>
  <si>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</si>
  <si>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</si>
  <si>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Получение кредитов от кредитных организаций в валюте Российской Федерации</t>
  </si>
  <si>
    <t>901</t>
  </si>
  <si>
    <t>04</t>
  </si>
  <si>
    <t>710</t>
  </si>
  <si>
    <t>Получение кредитов от кредитных организаций бюджетами городских округов в валюте Российской Федерации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</si>
  <si>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</si>
  <si>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</si>
  <si>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</si>
  <si>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</si>
  <si>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</si>
  <si>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</si>
  <si>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</si>
  <si>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</si>
  <si>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</si>
  <si>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</si>
  <si>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</si>
  <si>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</si>
  <si>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</si>
  <si>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</si>
  <si>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</si>
  <si>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</si>
  <si>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</si>
  <si>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</si>
  <si>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</si>
  <si>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</si>
  <si>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</si>
  <si>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</si>
  <si>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</si>
  <si>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</si>
  <si>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 xml:space="preserve">Источники внутреннего финансирования дефицита бюджета городского округа Мытищи на плановый период  2023 и 2024 годов  </t>
  </si>
  <si>
    <t>Итого</t>
  </si>
  <si>
    <t>Иные межбюджетные трансферты всего, в том числе на:</t>
  </si>
  <si>
    <t xml:space="preserve"> реализацию отдельных мероприятий муниципальных программ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</si>
  <si>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</si>
  <si>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</si>
  <si>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</si>
  <si>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</si>
  <si>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</si>
  <si>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</si>
  <si>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</si>
  <si>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</si>
  <si>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</si>
  <si>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</si>
  <si>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</si>
  <si>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</si>
  <si>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</si>
  <si>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</si>
  <si>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</si>
  <si>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</si>
  <si>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</si>
  <si>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</si>
  <si>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</si>
  <si>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</si>
  <si>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</si>
  <si>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</si>
  <si>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</si>
  <si>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</si>
  <si>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</si>
  <si>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</si>
  <si>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</si>
  <si>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</si>
  <si>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</si>
  <si>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</si>
  <si>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</si>
  <si>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</si>
  <si>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</si>
  <si>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</si>
  <si>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</si>
  <si>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</si>
  <si>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</si>
  <si>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</si>
  <si>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</si>
  <si>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</si>
  <si>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</si>
  <si>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</si>
  <si>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</si>
  <si>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</si>
  <si>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</si>
  <si>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</si>
  <si>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</si>
  <si>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</si>
  <si>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</si>
  <si>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</si>
  <si>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</si>
  <si>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</si>
  <si>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</si>
  <si>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</si>
  <si>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</si>
  <si>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</si>
  <si>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</si>
  <si>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</si>
  <si>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</si>
  <si>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</si>
  <si>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</si>
  <si>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</si>
  <si>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</si>
  <si>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</si>
  <si>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</si>
  <si>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</si>
  <si>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</si>
  <si>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</si>
  <si>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</si>
  <si>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</si>
  <si>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</si>
  <si>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</si>
  <si>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</si>
  <si>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</si>
  <si>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</si>
  <si>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</si>
  <si>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</si>
  <si>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</si>
  <si>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</si>
  <si>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</si>
  <si>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</si>
  <si>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</si>
  <si>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</si>
  <si>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</si>
  <si>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</si>
  <si>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</si>
  <si>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</si>
  <si>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</si>
  <si>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</si>
  <si>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</si>
  <si>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</si>
  <si>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</si>
  <si>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</si>
  <si>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</si>
  <si>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</si>
  <si>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</si>
  <si>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</si>
  <si>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</si>
  <si>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</si>
  <si>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</si>
  <si>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</si>
  <si>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</si>
  <si>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</si>
  <si>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</si>
  <si>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</si>
  <si>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</si>
  <si>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</si>
  <si>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</si>
  <si>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</si>
  <si>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</si>
  <si>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</si>
  <si>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</si>
  <si>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</si>
  <si>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</si>
  <si>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</si>
  <si>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</si>
  <si>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</si>
  <si>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</si>
  <si>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</si>
  <si>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</si>
  <si>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</si>
  <si>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</si>
  <si>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</si>
  <si>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</si>
  <si>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</si>
  <si>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Расходы на обеспечение деятельности (оказание услуг) муниципальных учреждений - дошкольные образовательные организации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</si>
  <si>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</si>
  <si>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</si>
  <si>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</si>
  <si>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</si>
  <si>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</si>
  <si>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</si>
  <si>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</si>
  <si>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</si>
  <si>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</si>
  <si>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</si>
  <si>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</si>
  <si>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</si>
  <si>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</si>
  <si>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</si>
  <si>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</si>
  <si>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</si>
  <si>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</si>
  <si>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</si>
  <si>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</si>
  <si>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</si>
  <si>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</si>
  <si>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</si>
  <si>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</si>
  <si>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</si>
  <si>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</si>
  <si>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</si>
  <si>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</si>
  <si>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</si>
  <si>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</si>
  <si>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</si>
  <si>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</si>
  <si>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</si>
  <si>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</si>
  <si>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</si>
  <si>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</si>
  <si>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</si>
  <si>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</si>
  <si>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</si>
  <si>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</si>
  <si>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</si>
  <si>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</si>
  <si>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</si>
  <si>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</si>
  <si>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</si>
  <si>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</si>
  <si>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</si>
  <si>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</si>
  <si>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</si>
  <si>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</si>
  <si>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</si>
  <si>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</si>
  <si>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</si>
  <si>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</si>
  <si>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</si>
  <si>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</si>
  <si>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</si>
  <si>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</si>
  <si>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</si>
  <si>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</si>
  <si>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</si>
  <si>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</si>
  <si>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</si>
  <si>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</si>
  <si>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</si>
  <si>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</si>
  <si>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</si>
  <si>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</si>
  <si>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</si>
  <si>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</si>
  <si>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</si>
  <si>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09401S0220</t>
  </si>
  <si>
    <t>Компенсация оплаты основного долга по ипотечному жилищному кредиту</t>
  </si>
  <si>
    <t>0940100000</t>
  </si>
  <si>
    <t>Основное мероприятие "I этап реализации подпрограммы 4. Компенсация оплаты основного долга по ипотечному жилищному кредиту"</t>
  </si>
  <si>
    <t>0940000000</t>
  </si>
  <si>
    <t>Подпрограмма "Социальная ипотека"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</si>
  <si>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</si>
  <si>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</si>
  <si>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</si>
  <si>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</si>
  <si>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</si>
  <si>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</si>
  <si>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</si>
  <si>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</si>
  <si>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</si>
  <si>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</si>
  <si>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</si>
  <si>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</si>
  <si>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</si>
  <si>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</si>
  <si>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</si>
  <si>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</si>
  <si>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</si>
  <si>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</si>
  <si>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</si>
  <si>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</si>
  <si>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</si>
  <si>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</si>
  <si>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</si>
  <si>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1830200400</t>
  </si>
  <si>
    <t>Создание и развитие объектов общего образования (включая реконструкцию со строительством пристроек)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</si>
  <si>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</si>
  <si>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</si>
  <si>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</si>
  <si>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</si>
  <si>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Проектирование и строительство дошкольных образовательных организаций в целях синхронизации с жилой застройкой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</si>
  <si>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</si>
  <si>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</si>
  <si>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</si>
  <si>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</si>
  <si>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</si>
  <si>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</si>
  <si>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</si>
  <si>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</si>
  <si>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</si>
  <si>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</si>
  <si>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</si>
  <si>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</si>
  <si>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</si>
  <si>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</si>
  <si>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</si>
  <si>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</si>
  <si>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</si>
  <si>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</si>
  <si>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</si>
  <si>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</si>
  <si>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</si>
  <si>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</si>
  <si>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</si>
  <si>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</si>
  <si>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</si>
  <si>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</si>
  <si>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</si>
  <si>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</si>
  <si>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</si>
  <si>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Сбор, удаление отходов и очистка сточных вод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</si>
  <si>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</si>
  <si>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</si>
  <si>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</si>
  <si>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</si>
  <si>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</si>
  <si>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</si>
  <si>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</si>
  <si>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</si>
  <si>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</si>
  <si>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</si>
  <si>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</si>
  <si>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1620400000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</si>
  <si>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</si>
  <si>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</si>
  <si>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</si>
  <si>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</si>
  <si>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</si>
  <si>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</si>
  <si>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</si>
  <si>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</si>
  <si>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</si>
  <si>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</si>
  <si>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</si>
  <si>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</si>
  <si>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1080100000</t>
  </si>
  <si>
    <t>1080000000</t>
  </si>
  <si>
    <t>1030500000</t>
  </si>
  <si>
    <t>Реализация отдельных мероприятий муниципальных программ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</si>
  <si>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</si>
  <si>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</si>
  <si>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</si>
  <si>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</si>
  <si>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</si>
  <si>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</si>
  <si>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</si>
  <si>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</si>
  <si>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</si>
  <si>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</si>
  <si>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</si>
  <si>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</si>
  <si>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</si>
  <si>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</si>
  <si>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</si>
  <si>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</si>
  <si>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</si>
  <si>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</si>
  <si>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</si>
  <si>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</si>
  <si>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</si>
  <si>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</si>
  <si>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</si>
  <si>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</si>
  <si>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</si>
  <si>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</si>
  <si>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</si>
  <si>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</si>
  <si>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</si>
  <si>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</si>
  <si>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</si>
  <si>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</si>
  <si>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</si>
  <si>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</si>
  <si>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</si>
  <si>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</si>
  <si>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</si>
  <si>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</si>
  <si>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</si>
  <si>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</si>
  <si>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</si>
  <si>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Софинансирование работ по капитальному ремонту и ремонту автомобильных дорог общего пользования местного значения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</si>
  <si>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</si>
  <si>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</si>
  <si>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</si>
  <si>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</si>
  <si>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</si>
  <si>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</si>
  <si>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</si>
  <si>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</si>
  <si>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</si>
  <si>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</si>
  <si>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</si>
  <si>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</si>
  <si>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</si>
  <si>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</si>
  <si>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</si>
  <si>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</si>
  <si>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</si>
  <si>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</si>
  <si>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</si>
  <si>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</si>
  <si>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</si>
  <si>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Развитие приоритетных отраслей агропромышленного комплекса</t>
  </si>
  <si>
    <t>0610000000</t>
  </si>
  <si>
    <t>Подпрограмма "Развитие отраслей сельского хозяйства и перерабатывающей промышленности"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</si>
  <si>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</si>
  <si>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</si>
  <si>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</si>
  <si>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</si>
  <si>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</si>
  <si>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</si>
  <si>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</si>
  <si>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</si>
  <si>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</si>
  <si>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</si>
  <si>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</si>
  <si>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</si>
  <si>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</si>
  <si>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</si>
  <si>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</si>
  <si>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</si>
  <si>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</si>
  <si>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</si>
  <si>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</si>
  <si>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</si>
  <si>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</si>
  <si>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</si>
  <si>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</si>
  <si>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</si>
  <si>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</si>
  <si>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</si>
  <si>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</si>
  <si>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</si>
  <si>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</si>
  <si>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</si>
  <si>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</si>
  <si>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</si>
  <si>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</si>
  <si>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</si>
  <si>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</si>
  <si>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</si>
  <si>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</si>
  <si>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</si>
  <si>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</si>
  <si>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</si>
  <si>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</si>
  <si>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</si>
  <si>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</si>
  <si>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</si>
  <si>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</si>
  <si>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</si>
  <si>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</si>
  <si>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</si>
  <si>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</si>
  <si>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</si>
  <si>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830</t>
  </si>
  <si>
    <t>1250100130</t>
  </si>
  <si>
    <t>Исполнение судебных актов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</si>
  <si>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</si>
  <si>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</si>
  <si>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</si>
  <si>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</si>
  <si>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</si>
  <si>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</si>
  <si>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1210360830</t>
  </si>
  <si>
    <t>Осуществление государственных полномочий Московской области в области земельных отношений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</si>
  <si>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</si>
  <si>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</si>
  <si>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</si>
  <si>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0910000000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</si>
  <si>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</si>
  <si>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</si>
  <si>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</si>
  <si>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</si>
  <si>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</si>
  <si>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</si>
  <si>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</si>
  <si>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</si>
  <si>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</si>
  <si>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</si>
  <si>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</si>
  <si>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</si>
  <si>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</si>
  <si>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</si>
  <si>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</si>
  <si>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</si>
  <si>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</si>
  <si>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</si>
  <si>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152E452100</t>
  </si>
  <si>
    <t>152E4S1690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</si>
  <si>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</si>
  <si>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</si>
  <si>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</si>
  <si>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</si>
  <si>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Приложение № 10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</si>
  <si>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</si>
  <si>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</si>
  <si>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</si>
  <si>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</si>
  <si>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</si>
  <si>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</si>
  <si>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</si>
  <si>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</si>
  <si>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</si>
  <si>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</si>
  <si>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</si>
  <si>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</si>
  <si>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</si>
  <si>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</si>
  <si>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</si>
  <si>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</si>
  <si>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</si>
  <si>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</si>
  <si>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</si>
  <si>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</si>
  <si>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</si>
  <si>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</si>
  <si>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</si>
  <si>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</si>
  <si>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</si>
  <si>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</si>
  <si>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</si>
  <si>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</si>
  <si>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</si>
  <si>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</si>
  <si>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</si>
  <si>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</si>
  <si>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</si>
  <si>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</si>
  <si>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</si>
  <si>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</si>
  <si>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</si>
  <si>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</si>
  <si>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</si>
  <si>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</si>
  <si>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</si>
  <si>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</si>
  <si>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</si>
  <si>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</si>
  <si>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</si>
  <si>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</si>
  <si>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</si>
  <si>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</si>
  <si>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</si>
  <si>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</si>
  <si>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</si>
  <si>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</si>
  <si>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</si>
  <si>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</si>
  <si>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</si>
  <si>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</si>
  <si>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</si>
  <si>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</si>
  <si>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</si>
  <si>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</si>
  <si>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</si>
  <si>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</si>
  <si>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</si>
  <si>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</si>
  <si>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</si>
  <si>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</si>
  <si>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</si>
  <si>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</si>
  <si>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</si>
  <si>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</si>
  <si>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</si>
  <si>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</si>
  <si>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</si>
  <si>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</si>
  <si>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</si>
  <si>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</si>
  <si>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</si>
  <si>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</si>
  <si>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</si>
  <si>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</si>
  <si>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</si>
  <si>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</si>
  <si>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</si>
  <si>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</si>
  <si>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</si>
  <si>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</si>
  <si>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</si>
  <si>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</si>
  <si>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</si>
  <si>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</si>
  <si>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</si>
  <si>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</si>
  <si>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</si>
  <si>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</si>
  <si>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</si>
  <si>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</si>
  <si>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2 02 39 999 04 0000 150</t>
  </si>
  <si>
    <t>Прочие субвенции бюджетам городских округов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</si>
  <si>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</si>
  <si>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</si>
  <si>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</si>
  <si>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</si>
  <si>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</si>
  <si>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</si>
  <si>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</si>
  <si>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</si>
  <si>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</si>
  <si>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</si>
  <si>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2 02 25 210 04 0000 150</t>
  </si>
  <si>
    <t>Субсидии бюджетам городских округов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</si>
  <si>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2 02 25 187 04 0000 150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</si>
  <si>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</si>
  <si>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</si>
  <si>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</si>
  <si>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</si>
  <si>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</si>
  <si>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</si>
  <si>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</si>
  <si>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№______ от "____"_________ 2022 г.</t>
  </si>
  <si>
    <t xml:space="preserve">ямочный ремонт асфальтового покрытия дворовых территорий </t>
  </si>
  <si>
    <t>Приложение № 2</t>
  </si>
  <si>
    <t>Приложение № 4</t>
  </si>
  <si>
    <t>№______ от "_____" ___________ 2022 г.</t>
  </si>
  <si>
    <t>1 13 01 000 00 0000 130</t>
  </si>
  <si>
    <t>Доходы от оказания платных услуг (работ)</t>
  </si>
  <si>
    <t>2 02 35 176 04 0000 150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</si>
  <si>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</si>
  <si>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</si>
  <si>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</si>
  <si>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</si>
  <si>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</si>
  <si>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</si>
  <si>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</si>
  <si>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Подпрограмма "Энергосбережение и повышение энергетической эффективности"</t>
  </si>
  <si>
    <t>Создание и ремонт пешеходных коммуникаций</t>
  </si>
  <si>
    <t>1720100620</t>
  </si>
  <si>
    <t>1830198444</t>
  </si>
  <si>
    <t>1830198459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</si>
  <si>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</si>
  <si>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</si>
  <si>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</si>
  <si>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</si>
  <si>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</si>
  <si>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</si>
  <si>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</si>
  <si>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</si>
  <si>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</si>
  <si>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№____ от " _____"______________2022 г.</t>
  </si>
  <si>
    <t>183E155200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</si>
  <si>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</si>
  <si>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</si>
  <si>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r>
      <t>№_</t>
    </r>
    <r>
      <rPr>
        <u/>
        <sz val="10"/>
        <rFont val="Arial"/>
        <family val="2"/>
        <charset val="204"/>
      </rPr>
      <t xml:space="preserve">___ </t>
    </r>
    <r>
      <rPr>
        <sz val="10"/>
        <rFont val="Arial"/>
        <family val="2"/>
        <charset val="204"/>
      </rPr>
      <t xml:space="preserve">от " </t>
    </r>
    <r>
      <rPr>
        <u/>
        <sz val="10"/>
        <rFont val="Arial"/>
        <family val="2"/>
        <charset val="204"/>
      </rPr>
      <t>_____</t>
    </r>
    <r>
      <rPr>
        <sz val="10"/>
        <rFont val="Arial"/>
        <family val="2"/>
        <charset val="204"/>
      </rPr>
      <t>"</t>
    </r>
    <r>
      <rPr>
        <u/>
        <sz val="10"/>
        <rFont val="Arial"/>
        <family val="2"/>
        <charset val="204"/>
      </rPr>
      <t>___________</t>
    </r>
    <r>
      <rPr>
        <sz val="10"/>
        <rFont val="Arial"/>
        <family val="2"/>
        <charset val="204"/>
      </rPr>
      <t>2022 г.</t>
    </r>
  </si>
  <si>
    <t>№____ от " ____"_________2022 г.</t>
  </si>
  <si>
    <t>Основное мероприятие "Ликвидация последствий засорения водных объектов"</t>
  </si>
  <si>
    <t>17201S1870</t>
  </si>
  <si>
    <t>Ямочный ремонт асфальтового покрытия дворовых территорий</t>
  </si>
  <si>
    <t>17201S2890</t>
  </si>
  <si>
    <t>1330000000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</si>
  <si>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</si>
  <si>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Программа муниципальных внутренних заимствований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</si>
  <si>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</si>
  <si>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</si>
  <si>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</si>
  <si>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</si>
  <si>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</si>
  <si>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</si>
  <si>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</si>
  <si>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II. Погашение заимствований</t>
  </si>
  <si>
    <t>Кредитные договоры и соглашения, заключенные от имени Московской области</t>
  </si>
  <si>
    <t>Бюджетные кредиты, привлеченные из других бюджетов бюджетной системы Российской Федерации</t>
  </si>
  <si>
    <t>ИТОГО:</t>
  </si>
  <si>
    <t>№______ от " _____"_________________ 2022 г.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</si>
  <si>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</si>
  <si>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</si>
  <si>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</si>
  <si>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</si>
  <si>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</si>
  <si>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</si>
  <si>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</si>
  <si>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</si>
  <si>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</si>
  <si>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дворовых территорий</t>
  </si>
  <si>
    <t>создание и ремонт пешеходных коммуникаций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</si>
  <si>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</si>
  <si>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</si>
  <si>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</si>
  <si>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</si>
  <si>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</si>
  <si>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</si>
  <si>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</si>
  <si>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</si>
  <si>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</si>
  <si>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</si>
  <si>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</si>
  <si>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</si>
  <si>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</si>
  <si>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</si>
  <si>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</si>
  <si>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</si>
  <si>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</si>
  <si>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</si>
  <si>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</si>
  <si>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</si>
  <si>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</si>
  <si>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</si>
  <si>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</si>
  <si>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</si>
  <si>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</si>
  <si>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</si>
  <si>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</si>
  <si>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</si>
  <si>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</si>
  <si>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</si>
  <si>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</si>
  <si>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</si>
  <si>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</si>
  <si>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</si>
  <si>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</si>
  <si>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</si>
  <si>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</si>
  <si>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</si>
  <si>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</si>
  <si>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</si>
  <si>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</si>
  <si>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</si>
  <si>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</si>
  <si>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</si>
  <si>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</si>
  <si>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</si>
  <si>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</si>
  <si>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</si>
  <si>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</si>
  <si>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</si>
  <si>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</si>
  <si>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</si>
  <si>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</si>
  <si>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</si>
  <si>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</si>
  <si>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</si>
  <si>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</si>
  <si>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</si>
  <si>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</si>
  <si>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</si>
  <si>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</si>
  <si>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</si>
  <si>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</si>
  <si>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</si>
  <si>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</si>
  <si>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</si>
  <si>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</si>
  <si>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</si>
  <si>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</si>
  <si>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</si>
  <si>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</si>
  <si>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</si>
  <si>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</si>
  <si>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</si>
  <si>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</si>
  <si>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</si>
  <si>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</si>
  <si>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</si>
  <si>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</si>
  <si>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2023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</si>
  <si>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2024 и 2025 годов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</si>
  <si>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</si>
  <si>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</si>
  <si>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</si>
  <si>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</si>
  <si>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</si>
  <si>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</si>
  <si>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организацию бесплатного горячего  питания обучающихся, получающих начальное общее образование в муниципальных образовательных организациях в Московской области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</si>
  <si>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</si>
  <si>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создание доступной среды в муниципальных учреждениях культуры</t>
  </si>
  <si>
    <t>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</si>
  <si>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компенсацию оплаты основного долга по ипотечному жилищному кредиту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</si>
  <si>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</si>
  <si>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(реконструкцию) объектов культуры</t>
  </si>
  <si>
    <t>приобретение коммунальной техники</t>
  </si>
  <si>
    <t>благоустройство зон для досуга и отдыха населения в парках культуры и отдыха</t>
  </si>
  <si>
    <t>обустройство и установку детских, игровых площадок на территории муниципальных образований</t>
  </si>
  <si>
    <t xml:space="preserve">благоустройство пространств для активного отдыха 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</si>
  <si>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</si>
  <si>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</si>
  <si>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>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</si>
  <si>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</si>
  <si>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</si>
  <si>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</si>
  <si>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</si>
  <si>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</si>
  <si>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</si>
  <si>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реализацию программ формирования современной городской среды в части благоустройства общественных территорий</t>
  </si>
  <si>
    <t>городского округа Мытищи на 2023 год</t>
  </si>
  <si>
    <t>Объем привлечения средств в 2023 году (тыс. рублей)</t>
  </si>
  <si>
    <t>2023-2025гг.</t>
  </si>
  <si>
    <t>Итого: общий объем привлеченных средств в 2021 году</t>
  </si>
  <si>
    <t>Объем погашения в 2023 году (тыс. рублей)</t>
  </si>
  <si>
    <t xml:space="preserve">городского округа Мытищи на плановый период 2024 и 2025 годов 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</si>
  <si>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</si>
  <si>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</si>
  <si>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</si>
  <si>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</si>
  <si>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</si>
  <si>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</si>
  <si>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Поступления доходов в бюджет городского округа Мытищи на 2023 год и на плановый период 2024 и 2025 годов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</si>
  <si>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</si>
  <si>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</si>
  <si>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</si>
  <si>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</si>
  <si>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</si>
  <si>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</si>
  <si>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2 02 25 786 04 0000 150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</si>
  <si>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</si>
  <si>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Источники внутреннего финансирования дефицита бюджета городского округа Мытищи на 2023 год</t>
  </si>
  <si>
    <t>Муниципальная программа "Культура и туризм"</t>
  </si>
  <si>
    <t>Подпрограмма "Развитие архивного дела"</t>
  </si>
  <si>
    <t>0290200000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</si>
  <si>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</si>
  <si>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0290260690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</si>
  <si>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</si>
  <si>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</si>
  <si>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</si>
  <si>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</si>
  <si>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</si>
  <si>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</si>
  <si>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"Создание условий для жилищного строительства"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</si>
  <si>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</si>
  <si>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</si>
  <si>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0910360710</t>
  </si>
  <si>
    <t>Подпрограмма "Эффективное управление имущественным комплексом"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</si>
  <si>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</si>
  <si>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</si>
  <si>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</si>
  <si>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</si>
  <si>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</si>
  <si>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</si>
  <si>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</si>
  <si>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</si>
  <si>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</si>
  <si>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</si>
  <si>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</si>
  <si>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</si>
  <si>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</si>
  <si>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</si>
  <si>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</si>
  <si>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</si>
  <si>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</si>
  <si>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</si>
  <si>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</si>
  <si>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</si>
  <si>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</si>
  <si>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</si>
  <si>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</si>
  <si>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</si>
  <si>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</si>
  <si>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</si>
  <si>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</si>
  <si>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</si>
  <si>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</si>
  <si>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</si>
  <si>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</si>
  <si>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</si>
  <si>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</si>
  <si>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</si>
  <si>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</si>
  <si>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</si>
  <si>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</si>
  <si>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</si>
  <si>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</si>
  <si>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</si>
  <si>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</si>
  <si>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</si>
  <si>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</si>
  <si>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</si>
  <si>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</si>
  <si>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</si>
  <si>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</si>
  <si>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</si>
  <si>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</si>
  <si>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</si>
  <si>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</si>
  <si>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</si>
  <si>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</si>
  <si>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</si>
  <si>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</si>
  <si>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0610600740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</si>
  <si>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</si>
  <si>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</si>
  <si>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</si>
  <si>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</si>
  <si>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</si>
  <si>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</si>
  <si>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</si>
  <si>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</si>
  <si>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</si>
  <si>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</si>
  <si>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</si>
  <si>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</si>
  <si>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</si>
  <si>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14204S0240</t>
  </si>
  <si>
    <t>14204S0260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</si>
  <si>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</si>
  <si>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</si>
  <si>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</si>
  <si>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</si>
  <si>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15102S0860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</si>
  <si>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</si>
  <si>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</si>
  <si>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</si>
  <si>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</si>
  <si>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</si>
  <si>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</si>
  <si>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</si>
  <si>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</si>
  <si>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</si>
  <si>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</si>
  <si>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</si>
  <si>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</si>
  <si>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17203S0950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</si>
  <si>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</si>
  <si>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</si>
  <si>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</si>
  <si>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</si>
  <si>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</si>
  <si>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</si>
  <si>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</si>
  <si>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</si>
  <si>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</si>
  <si>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</si>
  <si>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</si>
  <si>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</si>
  <si>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</si>
  <si>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</si>
  <si>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</si>
  <si>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</si>
  <si>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</si>
  <si>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</si>
  <si>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</si>
  <si>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</si>
  <si>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</si>
  <si>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</si>
  <si>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</si>
  <si>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</t>
  </si>
  <si>
    <t>17101S1580</t>
  </si>
  <si>
    <t>Благоустройство пространств для активного отдыха</t>
  </si>
  <si>
    <t>17101S1970</t>
  </si>
  <si>
    <t>Благоустройство зон для досуга и отдыха населения в парках культуры и отдыха</t>
  </si>
  <si>
    <t>17101S1980</t>
  </si>
  <si>
    <t>171F200000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</si>
  <si>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</si>
  <si>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</si>
  <si>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</si>
  <si>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</si>
  <si>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</si>
  <si>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</si>
  <si>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</si>
  <si>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</si>
  <si>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</si>
  <si>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</si>
  <si>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</si>
  <si>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</si>
  <si>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</si>
  <si>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</si>
  <si>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</si>
  <si>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Приобретение коммунальной техники</t>
  </si>
  <si>
    <t>17201S1360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</si>
  <si>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</si>
  <si>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</si>
  <si>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</si>
  <si>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1080161430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</si>
  <si>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</si>
  <si>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</si>
  <si>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</si>
  <si>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</si>
  <si>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</si>
  <si>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Строительство и реконструкция объектов очистки сточных вод за счет средств местного бюджета</t>
  </si>
  <si>
    <t>1020174020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</si>
  <si>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</si>
  <si>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</si>
  <si>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</si>
  <si>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0720371890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</si>
  <si>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</si>
  <si>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</si>
  <si>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</si>
  <si>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</si>
  <si>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</si>
  <si>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</si>
  <si>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</si>
  <si>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</si>
  <si>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</si>
  <si>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</si>
  <si>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</si>
  <si>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</si>
  <si>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</si>
  <si>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</si>
  <si>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</si>
  <si>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</si>
  <si>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</si>
  <si>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</si>
  <si>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</si>
  <si>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</si>
  <si>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</si>
  <si>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</si>
  <si>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</si>
  <si>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</si>
  <si>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</si>
  <si>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</si>
  <si>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</si>
  <si>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Строительство (реконструкция) объектов культуры за счет средств местного бюджета</t>
  </si>
  <si>
    <t>1820174210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</si>
  <si>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</si>
  <si>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</si>
  <si>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</si>
  <si>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</si>
  <si>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</si>
  <si>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</si>
  <si>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</si>
  <si>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</si>
  <si>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</si>
  <si>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</si>
  <si>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</si>
  <si>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</si>
  <si>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</si>
  <si>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</si>
  <si>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</si>
  <si>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</si>
  <si>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</si>
  <si>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</si>
  <si>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</si>
  <si>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</si>
  <si>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</si>
  <si>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</si>
  <si>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</si>
  <si>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</si>
  <si>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</si>
  <si>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</si>
  <si>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</si>
  <si>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</si>
  <si>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</si>
  <si>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</si>
  <si>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</si>
  <si>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</si>
  <si>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</si>
  <si>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</si>
  <si>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</si>
  <si>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</si>
  <si>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</si>
  <si>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</si>
  <si>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031E151690</t>
  </si>
  <si>
    <t>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</t>
  </si>
  <si>
    <t>031E151870</t>
  </si>
  <si>
    <t>0320400000</t>
  </si>
  <si>
    <t>0320400940</t>
  </si>
  <si>
    <t>Федеральный проект "Патриотическое воспитание граждан Российской Федерации"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</si>
  <si>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</si>
  <si>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</si>
  <si>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</si>
  <si>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</si>
  <si>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</si>
  <si>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</si>
  <si>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</si>
  <si>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</si>
  <si>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</si>
  <si>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</si>
  <si>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</si>
  <si>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</si>
  <si>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</si>
  <si>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</si>
  <si>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</si>
  <si>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</si>
  <si>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</si>
  <si>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</si>
  <si>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</si>
  <si>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</si>
  <si>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</si>
  <si>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</si>
  <si>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</si>
  <si>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</si>
  <si>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</si>
  <si>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</si>
  <si>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</si>
  <si>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</si>
  <si>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</si>
  <si>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</si>
  <si>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</si>
  <si>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</si>
  <si>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</si>
  <si>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</si>
  <si>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</si>
  <si>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Основное мероприятие "Создание условий для занятий физической культурой и спортом"</t>
  </si>
  <si>
    <t>0510200000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</si>
  <si>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</si>
  <si>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05102S3950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</si>
  <si>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</si>
  <si>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</si>
  <si>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</si>
  <si>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</si>
  <si>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</si>
  <si>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Ведомственная структура расходов бюджета городского округа Мытищи на 2023 год и на плановый период 2024 и 2025 годов</t>
  </si>
  <si>
    <t xml:space="preserve"> 2023 год</t>
  </si>
  <si>
    <t xml:space="preserve"> 2025 год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</si>
  <si>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</si>
  <si>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</si>
  <si>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Объем привлечения средств в 2025 году (тыс. рублей)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</si>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</sst>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#\ ###\ ##0.0"/>
    <numFmt numFmtId="168" formatCode="0.0"/>
    <numFmt numFmtId="169" formatCode="[&gt;=50]#,##0.0,;[Red][&lt;=-50]\-#,##0.0,;#,##0.0,"/>
    <numFmt numFmtId="170" formatCode="_-* #,##0.0\ _₽_-;\-* #,##0.0\ _₽_-;_-* &quot;-&quot;??\ _₽_-;_-@_-"/>
  </numFmts>
  <fonts count="51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9" fillId="0" borderId="0"/>
    <xf numFmtId="0" fontId="41" fillId="0" borderId="0"/>
    <xf numFmtId="0" fontId="1" fillId="0" borderId="0"/>
    <xf numFmtId="0" fontId="1" fillId="0" borderId="0"/>
    <xf numFmtId="43" fontId="45" fillId="0" borderId="0" applyFont="0" applyFill="0" applyBorder="0" applyAlignment="0" applyProtection="0"/>
  </cellStyleXfs>
  <cellXfs count="352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2" xfId="225" applyFont="1" applyFill="1" applyBorder="1" applyAlignment="1">
      <alignment horizontal="left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166" fontId="27" fillId="0" borderId="0" xfId="0" applyNumberFormat="1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6" fontId="1" fillId="0" borderId="0" xfId="193" applyNumberFormat="1" applyFont="1" applyFill="1" applyAlignment="1">
      <alignment horizontal="right"/>
    </xf>
    <xf numFmtId="166" fontId="1" fillId="0" borderId="0" xfId="223" applyNumberFormat="1" applyFont="1" applyFill="1" applyBorder="1" applyAlignment="1">
      <alignment horizontal="right" vertical="top"/>
    </xf>
    <xf numFmtId="166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6" fontId="2" fillId="0" borderId="2" xfId="193" applyNumberFormat="1" applyFont="1" applyFill="1" applyBorder="1" applyAlignment="1">
      <alignment horizontal="right" vertical="center" wrapText="1"/>
    </xf>
    <xf numFmtId="167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7" fontId="2" fillId="0" borderId="2" xfId="193" applyNumberFormat="1" applyFont="1" applyFill="1" applyBorder="1" applyAlignment="1">
      <alignment horizontal="right" vertical="center" wrapText="1"/>
    </xf>
    <xf numFmtId="168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7" fillId="0" borderId="0" xfId="192" applyNumberFormat="1" applyFont="1" applyFill="1" applyAlignment="1" applyProtection="1">
      <alignment horizontal="left" wrapText="1" indent="1"/>
    </xf>
    <xf numFmtId="0" fontId="37" fillId="0" borderId="0" xfId="192" applyNumberFormat="1" applyFont="1" applyFill="1" applyAlignment="1" applyProtection="1">
      <alignment horizontal="left" indent="1"/>
    </xf>
    <xf numFmtId="0" fontId="39" fillId="0" borderId="0" xfId="258"/>
    <xf numFmtId="2" fontId="40" fillId="0" borderId="0" xfId="259" applyNumberFormat="1" applyFont="1" applyBorder="1" applyAlignment="1"/>
    <xf numFmtId="4" fontId="40" fillId="0" borderId="0" xfId="259" applyNumberFormat="1" applyFont="1" applyBorder="1" applyAlignment="1"/>
    <xf numFmtId="166" fontId="2" fillId="0" borderId="2" xfId="0" applyNumberFormat="1" applyFont="1" applyFill="1" applyBorder="1" applyAlignment="1">
      <alignment horizontal="right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6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0" fontId="33" fillId="0" borderId="0" xfId="258" applyFont="1" applyBorder="1" applyAlignment="1"/>
    <xf numFmtId="169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6" fontId="27" fillId="24" borderId="0" xfId="188" applyNumberFormat="1" applyFont="1" applyFill="1"/>
    <xf numFmtId="0" fontId="27" fillId="24" borderId="0" xfId="188" applyFont="1" applyFill="1"/>
    <xf numFmtId="0" fontId="27" fillId="24" borderId="2" xfId="225" applyFont="1" applyFill="1" applyBorder="1" applyAlignment="1">
      <alignment horizontal="left" vertical="center" wrapText="1"/>
    </xf>
    <xf numFmtId="166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6" fontId="27" fillId="24" borderId="2" xfId="188" applyNumberFormat="1" applyFont="1" applyFill="1" applyBorder="1" applyAlignment="1">
      <alignment horizontal="right" vertical="center"/>
    </xf>
    <xf numFmtId="166" fontId="27" fillId="24" borderId="2" xfId="188" applyNumberFormat="1" applyFont="1" applyFill="1" applyBorder="1" applyAlignment="1">
      <alignment horizontal="right"/>
    </xf>
    <xf numFmtId="166" fontId="27" fillId="24" borderId="2" xfId="225" applyNumberFormat="1" applyFont="1" applyFill="1" applyBorder="1" applyAlignment="1">
      <alignment horizontal="righ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6" fontId="27" fillId="24" borderId="2" xfId="224" applyNumberFormat="1" applyFont="1" applyFill="1" applyBorder="1" applyAlignment="1">
      <alignment horizontal="right" vertical="center" wrapText="1"/>
    </xf>
    <xf numFmtId="4" fontId="27" fillId="24" borderId="2" xfId="224" applyNumberFormat="1" applyFont="1" applyFill="1" applyBorder="1" applyAlignment="1">
      <alignment horizontal="right" wrapText="1"/>
    </xf>
    <xf numFmtId="11" fontId="2" fillId="24" borderId="2" xfId="225" applyNumberFormat="1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/>
    </xf>
    <xf numFmtId="166" fontId="2" fillId="24" borderId="2" xfId="188" applyNumberFormat="1" applyFont="1" applyFill="1" applyBorder="1" applyAlignment="1">
      <alignment horizontal="right"/>
    </xf>
    <xf numFmtId="11" fontId="27" fillId="24" borderId="2" xfId="225" applyNumberFormat="1" applyFont="1" applyFill="1" applyBorder="1" applyAlignment="1">
      <alignment horizontal="left" vertical="center" wrapText="1"/>
    </xf>
    <xf numFmtId="0" fontId="28" fillId="24" borderId="2" xfId="225" applyFont="1" applyFill="1" applyBorder="1" applyAlignment="1">
      <alignment horizontal="left" vertical="center" wrapText="1"/>
    </xf>
    <xf numFmtId="166" fontId="28" fillId="24" borderId="2" xfId="188" applyNumberFormat="1" applyFont="1" applyFill="1" applyBorder="1" applyAlignment="1">
      <alignment horizontal="righ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6" fontId="27" fillId="24" borderId="2" xfId="0" applyNumberFormat="1" applyFont="1" applyFill="1" applyBorder="1" applyAlignment="1">
      <alignment horizontal="right" vertical="center" wrapText="1"/>
    </xf>
    <xf numFmtId="166" fontId="27" fillId="24" borderId="0" xfId="0" applyNumberFormat="1" applyFont="1" applyFill="1"/>
    <xf numFmtId="0" fontId="27" fillId="24" borderId="0" xfId="0" applyFont="1" applyFill="1"/>
    <xf numFmtId="166" fontId="27" fillId="24" borderId="2" xfId="0" applyNumberFormat="1" applyFont="1" applyFill="1" applyBorder="1" applyAlignment="1">
      <alignment horizontal="right" vertical="center"/>
    </xf>
    <xf numFmtId="166" fontId="2" fillId="24" borderId="2" xfId="0" applyNumberFormat="1" applyFont="1" applyFill="1" applyBorder="1" applyAlignment="1">
      <alignment horizontal="right" vertical="center"/>
    </xf>
    <xf numFmtId="166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0" fontId="43" fillId="0" borderId="0" xfId="0" applyFont="1" applyFill="1"/>
    <xf numFmtId="0" fontId="43" fillId="0" borderId="41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3" fontId="1" fillId="0" borderId="0" xfId="0" applyNumberFormat="1" applyFont="1" applyFill="1"/>
    <xf numFmtId="0" fontId="43" fillId="0" borderId="47" xfId="0" applyFont="1" applyFill="1" applyBorder="1" applyAlignment="1">
      <alignment vertical="center"/>
    </xf>
    <xf numFmtId="0" fontId="43" fillId="0" borderId="48" xfId="0" applyFont="1" applyFill="1" applyBorder="1" applyAlignment="1">
      <alignment vertical="center"/>
    </xf>
    <xf numFmtId="166" fontId="44" fillId="0" borderId="47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Fill="1" applyBorder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166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6" fontId="1" fillId="24" borderId="0" xfId="193" applyNumberFormat="1" applyFont="1" applyFill="1" applyAlignment="1">
      <alignment horizontal="right"/>
    </xf>
    <xf numFmtId="166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6" fontId="2" fillId="24" borderId="2" xfId="193" applyNumberFormat="1" applyFont="1" applyFill="1" applyBorder="1" applyAlignment="1">
      <alignment horizontal="right" vertical="center" wrapText="1"/>
    </xf>
    <xf numFmtId="43" fontId="27" fillId="0" borderId="2" xfId="262" applyFont="1" applyFill="1" applyBorder="1" applyAlignment="1">
      <alignment horizontal="right" vertical="center" wrapText="1"/>
    </xf>
    <xf numFmtId="4" fontId="42" fillId="0" borderId="2" xfId="258" applyNumberFormat="1" applyFont="1" applyBorder="1" applyAlignment="1">
      <alignment horizontal="center" vertical="center" wrapText="1"/>
    </xf>
    <xf numFmtId="0" fontId="37" fillId="0" borderId="30" xfId="258" applyNumberFormat="1" applyFont="1" applyBorder="1" applyAlignment="1">
      <alignment horizontal="center" vertical="center" wrapText="1"/>
    </xf>
    <xf numFmtId="0" fontId="38" fillId="0" borderId="30" xfId="258" applyNumberFormat="1" applyFont="1" applyBorder="1" applyAlignment="1">
      <alignment horizontal="center" vertical="center" wrapText="1"/>
    </xf>
    <xf numFmtId="169" fontId="38" fillId="0" borderId="23" xfId="258" applyNumberFormat="1" applyFont="1" applyBorder="1" applyAlignment="1">
      <alignment horizontal="right" vertical="center"/>
    </xf>
    <xf numFmtId="0" fontId="38" fillId="0" borderId="37" xfId="258" applyNumberFormat="1" applyFont="1" applyBorder="1" applyAlignment="1">
      <alignment horizontal="center" vertical="center" wrapText="1"/>
    </xf>
    <xf numFmtId="169" fontId="38" fillId="0" borderId="37" xfId="258" applyNumberFormat="1" applyFont="1" applyBorder="1" applyAlignment="1">
      <alignment horizontal="right" vertical="center" wrapText="1"/>
    </xf>
    <xf numFmtId="169" fontId="37" fillId="0" borderId="30" xfId="258" applyNumberFormat="1" applyFont="1" applyBorder="1" applyAlignment="1">
      <alignment horizontal="right" vertical="center" wrapText="1"/>
    </xf>
    <xf numFmtId="0" fontId="37" fillId="0" borderId="30" xfId="258" applyNumberFormat="1" applyFont="1" applyBorder="1" applyAlignment="1">
      <alignment horizontal="center" vertical="center"/>
    </xf>
    <xf numFmtId="0" fontId="37" fillId="0" borderId="30" xfId="258" applyNumberFormat="1" applyFont="1" applyBorder="1" applyAlignment="1">
      <alignment vertical="center"/>
    </xf>
    <xf numFmtId="169" fontId="38" fillId="0" borderId="23" xfId="258" applyNumberFormat="1" applyFont="1" applyBorder="1" applyAlignment="1">
      <alignment horizontal="right" vertical="center" wrapText="1"/>
    </xf>
    <xf numFmtId="0" fontId="46" fillId="0" borderId="0" xfId="258" applyNumberFormat="1" applyFont="1" applyBorder="1" applyAlignment="1"/>
    <xf numFmtId="0" fontId="37" fillId="0" borderId="0" xfId="258" applyNumberFormat="1" applyFont="1" applyBorder="1" applyAlignment="1">
      <alignment vertical="center"/>
    </xf>
    <xf numFmtId="0" fontId="43" fillId="0" borderId="42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/>
    </xf>
    <xf numFmtId="0" fontId="44" fillId="0" borderId="49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 wrapText="1"/>
    </xf>
    <xf numFmtId="0" fontId="44" fillId="0" borderId="51" xfId="0" applyFont="1" applyFill="1" applyBorder="1" applyAlignment="1">
      <alignment horizontal="center" vertical="center" wrapText="1"/>
    </xf>
    <xf numFmtId="166" fontId="43" fillId="0" borderId="42" xfId="0" applyNumberFormat="1" applyFont="1" applyFill="1" applyBorder="1" applyAlignment="1">
      <alignment horizontal="center" vertical="center"/>
    </xf>
    <xf numFmtId="0" fontId="42" fillId="0" borderId="2" xfId="258" applyNumberFormat="1" applyFont="1" applyBorder="1" applyAlignment="1">
      <alignment horizontal="center" vertical="center" wrapText="1"/>
    </xf>
    <xf numFmtId="0" fontId="43" fillId="0" borderId="2" xfId="0" applyFont="1" applyFill="1" applyBorder="1"/>
    <xf numFmtId="0" fontId="43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vertical="center"/>
    </xf>
    <xf numFmtId="166" fontId="43" fillId="0" borderId="2" xfId="0" applyNumberFormat="1" applyFont="1" applyFill="1" applyBorder="1" applyAlignment="1">
      <alignment horizontal="center" vertical="center"/>
    </xf>
    <xf numFmtId="166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/>
    </xf>
    <xf numFmtId="0" fontId="47" fillId="0" borderId="0" xfId="258" applyFont="1" applyBorder="1" applyAlignment="1"/>
    <xf numFmtId="0" fontId="34" fillId="0" borderId="0" xfId="258" applyNumberFormat="1" applyFont="1" applyBorder="1" applyAlignment="1">
      <alignment horizontal="center" wrapText="1"/>
    </xf>
    <xf numFmtId="0" fontId="48" fillId="0" borderId="0" xfId="258" applyNumberFormat="1" applyFont="1" applyBorder="1" applyAlignment="1">
      <alignment horizontal="center" wrapText="1"/>
    </xf>
    <xf numFmtId="49" fontId="42" fillId="0" borderId="2" xfId="258" applyNumberFormat="1" applyFont="1" applyBorder="1" applyAlignment="1">
      <alignment horizontal="center" vertical="center"/>
    </xf>
    <xf numFmtId="169" fontId="42" fillId="0" borderId="2" xfId="258" applyNumberFormat="1" applyFont="1" applyBorder="1" applyAlignment="1">
      <alignment horizontal="right" vertical="center"/>
    </xf>
    <xf numFmtId="49" fontId="49" fillId="0" borderId="2" xfId="258" applyNumberFormat="1" applyFont="1" applyBorder="1" applyAlignment="1">
      <alignment horizontal="center" vertical="center"/>
    </xf>
    <xf numFmtId="169" fontId="49" fillId="0" borderId="2" xfId="258" applyNumberFormat="1" applyFont="1" applyBorder="1" applyAlignment="1">
      <alignment horizontal="right" vertical="center"/>
    </xf>
    <xf numFmtId="0" fontId="38" fillId="0" borderId="23" xfId="258" applyNumberFormat="1" applyFont="1" applyBorder="1" applyAlignment="1">
      <alignment horizontal="center" vertical="center" wrapText="1"/>
    </xf>
    <xf numFmtId="0" fontId="37" fillId="0" borderId="0" xfId="258" applyNumberFormat="1" applyFont="1" applyBorder="1" applyAlignment="1">
      <alignment horizontal="right" vertical="center" wrapText="1"/>
    </xf>
    <xf numFmtId="169" fontId="37" fillId="0" borderId="30" xfId="258" applyNumberFormat="1" applyFont="1" applyBorder="1" applyAlignment="1">
      <alignment horizontal="right" vertical="center"/>
    </xf>
    <xf numFmtId="169" fontId="37" fillId="0" borderId="31" xfId="258" applyNumberFormat="1" applyFont="1" applyBorder="1" applyAlignment="1">
      <alignment horizontal="right" vertical="center"/>
    </xf>
    <xf numFmtId="169" fontId="38" fillId="0" borderId="30" xfId="258" applyNumberFormat="1" applyFont="1" applyBorder="1" applyAlignment="1">
      <alignment horizontal="right" vertical="center"/>
    </xf>
    <xf numFmtId="169" fontId="38" fillId="0" borderId="31" xfId="258" applyNumberFormat="1" applyFont="1" applyBorder="1" applyAlignment="1">
      <alignment horizontal="right" vertical="center"/>
    </xf>
    <xf numFmtId="0" fontId="38" fillId="0" borderId="34" xfId="258" applyNumberFormat="1" applyFont="1" applyBorder="1" applyAlignment="1">
      <alignment horizontal="center" vertical="center" wrapText="1"/>
    </xf>
    <xf numFmtId="169" fontId="38" fillId="0" borderId="27" xfId="258" applyNumberFormat="1" applyFont="1" applyBorder="1" applyAlignment="1">
      <alignment horizontal="right" vertical="center"/>
    </xf>
    <xf numFmtId="169" fontId="38" fillId="0" borderId="28" xfId="258" applyNumberFormat="1" applyFont="1" applyBorder="1" applyAlignment="1">
      <alignment horizontal="right" vertical="center"/>
    </xf>
    <xf numFmtId="43" fontId="27" fillId="24" borderId="2" xfId="262" applyFont="1" applyFill="1" applyBorder="1" applyAlignment="1">
      <alignment horizontal="right" vertical="center" wrapText="1"/>
    </xf>
    <xf numFmtId="170" fontId="27" fillId="24" borderId="2" xfId="262" applyNumberFormat="1" applyFont="1" applyFill="1" applyBorder="1" applyAlignment="1">
      <alignment horizontal="right" vertical="center" wrapText="1"/>
    </xf>
    <xf numFmtId="2" fontId="49" fillId="0" borderId="0" xfId="258" applyNumberFormat="1" applyFont="1" applyBorder="1" applyAlignment="1">
      <alignment vertical="center"/>
    </xf>
    <xf numFmtId="0" fontId="42" fillId="0" borderId="23" xfId="258" applyNumberFormat="1" applyFont="1" applyBorder="1" applyAlignment="1">
      <alignment horizontal="center" vertical="center" wrapText="1"/>
    </xf>
    <xf numFmtId="0" fontId="42" fillId="0" borderId="27" xfId="258" applyNumberFormat="1" applyFont="1" applyBorder="1" applyAlignment="1">
      <alignment horizontal="center" vertical="center" wrapText="1"/>
    </xf>
    <xf numFmtId="169" fontId="42" fillId="0" borderId="27" xfId="258" applyNumberFormat="1" applyFont="1" applyBorder="1" applyAlignment="1">
      <alignment horizontal="right" vertical="center"/>
    </xf>
    <xf numFmtId="169" fontId="42" fillId="0" borderId="27" xfId="258" applyNumberFormat="1" applyFont="1" applyBorder="1" applyAlignment="1">
      <alignment horizontal="right" vertical="center"/>
    </xf>
    <xf numFmtId="0" fontId="49" fillId="0" borderId="30" xfId="258" applyNumberFormat="1" applyFont="1" applyBorder="1" applyAlignment="1">
      <alignment horizontal="center" vertical="center" wrapText="1"/>
    </xf>
    <xf numFmtId="0" fontId="42" fillId="0" borderId="30" xfId="258" applyNumberFormat="1" applyFont="1" applyBorder="1" applyAlignment="1">
      <alignment horizontal="center" vertical="center" wrapText="1"/>
    </xf>
    <xf numFmtId="169" fontId="49" fillId="0" borderId="30" xfId="258" applyNumberFormat="1" applyFont="1" applyBorder="1" applyAlignment="1">
      <alignment horizontal="right" vertical="center"/>
    </xf>
    <xf numFmtId="169" fontId="49" fillId="0" borderId="30" xfId="258" applyNumberFormat="1" applyFont="1" applyBorder="1" applyAlignment="1">
      <alignment horizontal="right" vertical="center"/>
    </xf>
    <xf numFmtId="2" fontId="49" fillId="0" borderId="30" xfId="258" applyNumberFormat="1" applyFont="1" applyBorder="1" applyAlignment="1">
      <alignment horizontal="center" vertical="center"/>
    </xf>
    <xf numFmtId="2" fontId="49" fillId="0" borderId="30" xfId="258" applyNumberFormat="1" applyFont="1" applyBorder="1" applyAlignment="1">
      <alignment vertical="center"/>
    </xf>
    <xf numFmtId="169" fontId="42" fillId="0" borderId="30" xfId="258" applyNumberFormat="1" applyFont="1" applyBorder="1" applyAlignment="1">
      <alignment horizontal="right" vertical="center"/>
    </xf>
    <xf numFmtId="169" fontId="42" fillId="0" borderId="30" xfId="258" applyNumberFormat="1" applyFont="1" applyBorder="1" applyAlignment="1">
      <alignment horizontal="right" vertical="center"/>
    </xf>
    <xf numFmtId="169" fontId="42" fillId="0" borderId="23" xfId="258" applyNumberFormat="1" applyFont="1" applyBorder="1" applyAlignment="1">
      <alignment horizontal="right" vertical="center"/>
    </xf>
    <xf numFmtId="2" fontId="50" fillId="0" borderId="0" xfId="258" applyNumberFormat="1" applyFont="1" applyBorder="1" applyAlignment="1"/>
    <xf numFmtId="0" fontId="38" fillId="0" borderId="55" xfId="258" applyNumberFormat="1" applyFont="1" applyBorder="1" applyAlignment="1">
      <alignment horizontal="center" vertical="center" wrapText="1"/>
    </xf>
    <xf numFmtId="169" fontId="38" fillId="0" borderId="55" xfId="258" applyNumberFormat="1" applyFont="1" applyBorder="1" applyAlignment="1">
      <alignment horizontal="right" vertical="center" wrapText="1"/>
    </xf>
    <xf numFmtId="0" fontId="49" fillId="0" borderId="0" xfId="258" applyNumberFormat="1" applyFont="1" applyBorder="1" applyAlignment="1">
      <alignment vertical="center"/>
    </xf>
    <xf numFmtId="0" fontId="42" fillId="0" borderId="23" xfId="258" applyNumberFormat="1" applyFont="1" applyBorder="1" applyAlignment="1">
      <alignment horizontal="center" vertical="center"/>
    </xf>
    <xf numFmtId="0" fontId="49" fillId="0" borderId="30" xfId="258" applyNumberFormat="1" applyFont="1" applyBorder="1" applyAlignment="1">
      <alignment horizontal="center" vertical="center"/>
    </xf>
    <xf numFmtId="0" fontId="49" fillId="0" borderId="30" xfId="258" applyNumberFormat="1" applyFont="1" applyBorder="1" applyAlignment="1">
      <alignment vertical="center"/>
    </xf>
    <xf numFmtId="0" fontId="50" fillId="0" borderId="0" xfId="258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49" fontId="49" fillId="0" borderId="2" xfId="258" applyNumberFormat="1" applyFont="1" applyBorder="1" applyAlignment="1">
      <alignment horizontal="center" vertical="center"/>
    </xf>
    <xf numFmtId="0" fontId="49" fillId="0" borderId="2" xfId="258" applyNumberFormat="1" applyFont="1" applyBorder="1" applyAlignment="1">
      <alignment horizontal="left" vertical="center" wrapText="1"/>
    </xf>
    <xf numFmtId="0" fontId="42" fillId="0" borderId="2" xfId="258" applyNumberFormat="1" applyFont="1" applyBorder="1" applyAlignment="1">
      <alignment horizontal="right" vertical="center" wrapText="1"/>
    </xf>
    <xf numFmtId="49" fontId="42" fillId="0" borderId="2" xfId="258" applyNumberFormat="1" applyFont="1" applyBorder="1" applyAlignment="1">
      <alignment horizontal="center" vertical="center"/>
    </xf>
    <xf numFmtId="0" fontId="42" fillId="0" borderId="2" xfId="258" applyNumberFormat="1" applyFont="1" applyBorder="1" applyAlignment="1">
      <alignment horizontal="left" vertical="center" wrapText="1"/>
    </xf>
    <xf numFmtId="49" fontId="38" fillId="0" borderId="2" xfId="258" applyNumberFormat="1" applyFont="1" applyBorder="1" applyAlignment="1">
      <alignment horizontal="center" vertical="center"/>
    </xf>
    <xf numFmtId="0" fontId="38" fillId="0" borderId="2" xfId="258" applyNumberFormat="1" applyFont="1" applyBorder="1" applyAlignment="1">
      <alignment horizontal="left" vertical="center" wrapText="1"/>
    </xf>
    <xf numFmtId="0" fontId="37" fillId="0" borderId="0" xfId="258" applyFont="1" applyBorder="1" applyAlignment="1">
      <alignment horizontal="right"/>
    </xf>
    <xf numFmtId="0" fontId="34" fillId="0" borderId="0" xfId="258" applyNumberFormat="1" applyFont="1" applyBorder="1" applyAlignment="1">
      <alignment horizontal="center" wrapText="1"/>
    </xf>
    <xf numFmtId="0" fontId="48" fillId="0" borderId="0" xfId="258" applyNumberFormat="1" applyFont="1" applyBorder="1" applyAlignment="1">
      <alignment horizontal="center" wrapText="1"/>
    </xf>
    <xf numFmtId="0" fontId="49" fillId="0" borderId="0" xfId="258" applyNumberFormat="1" applyFont="1" applyBorder="1" applyAlignment="1">
      <alignment horizontal="right"/>
    </xf>
    <xf numFmtId="0" fontId="42" fillId="0" borderId="2" xfId="258" applyNumberFormat="1" applyFont="1" applyBorder="1" applyAlignment="1">
      <alignment horizontal="center" vertical="center" wrapText="1"/>
    </xf>
    <xf numFmtId="0" fontId="42" fillId="0" borderId="2" xfId="258" applyNumberFormat="1" applyFont="1" applyBorder="1" applyAlignment="1">
      <alignment horizontal="center" vertical="center"/>
    </xf>
    <xf numFmtId="0" fontId="49" fillId="0" borderId="29" xfId="258" applyNumberFormat="1" applyFont="1" applyBorder="1" applyAlignment="1">
      <alignment horizontal="left" vertical="center" wrapText="1"/>
    </xf>
    <xf numFmtId="0" fontId="49" fillId="0" borderId="30" xfId="258" applyNumberFormat="1" applyFont="1" applyBorder="1" applyAlignment="1">
      <alignment horizontal="left" vertical="center" wrapText="1"/>
    </xf>
    <xf numFmtId="169" fontId="49" fillId="0" borderId="30" xfId="258" applyNumberFormat="1" applyFont="1" applyBorder="1" applyAlignment="1">
      <alignment horizontal="right" vertical="center"/>
    </xf>
    <xf numFmtId="169" fontId="49" fillId="0" borderId="31" xfId="258" applyNumberFormat="1" applyFont="1" applyBorder="1" applyAlignment="1">
      <alignment horizontal="right" vertical="center"/>
    </xf>
    <xf numFmtId="2" fontId="49" fillId="0" borderId="29" xfId="258" applyNumberFormat="1" applyFont="1" applyBorder="1" applyAlignment="1">
      <alignment horizontal="left" vertical="center" wrapText="1"/>
    </xf>
    <xf numFmtId="2" fontId="49" fillId="0" borderId="30" xfId="258" applyNumberFormat="1" applyFont="1" applyBorder="1" applyAlignment="1">
      <alignment horizontal="left" vertical="center" wrapText="1"/>
    </xf>
    <xf numFmtId="0" fontId="42" fillId="0" borderId="32" xfId="258" applyNumberFormat="1" applyFont="1" applyBorder="1" applyAlignment="1">
      <alignment horizontal="center" vertical="center" wrapText="1"/>
    </xf>
    <xf numFmtId="0" fontId="42" fillId="0" borderId="34" xfId="258" applyNumberFormat="1" applyFont="1" applyBorder="1" applyAlignment="1">
      <alignment horizontal="center" vertical="center" wrapText="1"/>
    </xf>
    <xf numFmtId="0" fontId="42" fillId="0" borderId="23" xfId="258" applyNumberFormat="1" applyFont="1" applyBorder="1" applyAlignment="1">
      <alignment horizontal="center" vertical="center" wrapText="1"/>
    </xf>
    <xf numFmtId="0" fontId="42" fillId="0" borderId="26" xfId="258" applyNumberFormat="1" applyFont="1" applyBorder="1" applyAlignment="1">
      <alignment horizontal="left" vertical="center" wrapText="1"/>
    </xf>
    <xf numFmtId="0" fontId="42" fillId="0" borderId="27" xfId="258" applyNumberFormat="1" applyFont="1" applyBorder="1" applyAlignment="1">
      <alignment horizontal="left" vertical="center" wrapText="1"/>
    </xf>
    <xf numFmtId="169" fontId="42" fillId="0" borderId="27" xfId="258" applyNumberFormat="1" applyFont="1" applyBorder="1" applyAlignment="1">
      <alignment horizontal="right" vertical="center"/>
    </xf>
    <xf numFmtId="169" fontId="42" fillId="0" borderId="28" xfId="258" applyNumberFormat="1" applyFont="1" applyBorder="1" applyAlignment="1">
      <alignment horizontal="right" vertical="center"/>
    </xf>
    <xf numFmtId="0" fontId="49" fillId="0" borderId="0" xfId="258" applyNumberFormat="1" applyFont="1" applyBorder="1" applyAlignment="1">
      <alignment horizontal="right" vertical="center" wrapText="1"/>
    </xf>
    <xf numFmtId="0" fontId="42" fillId="0" borderId="24" xfId="258" applyNumberFormat="1" applyFont="1" applyBorder="1" applyAlignment="1">
      <alignment horizontal="center" vertical="center" wrapText="1"/>
    </xf>
    <xf numFmtId="0" fontId="42" fillId="0" borderId="25" xfId="258" applyNumberFormat="1" applyFont="1" applyBorder="1" applyAlignment="1">
      <alignment horizontal="center" vertical="center" wrapText="1"/>
    </xf>
    <xf numFmtId="0" fontId="42" fillId="0" borderId="33" xfId="258" applyNumberFormat="1" applyFont="1" applyBorder="1" applyAlignment="1">
      <alignment horizontal="center" vertical="center" wrapText="1"/>
    </xf>
    <xf numFmtId="0" fontId="42" fillId="0" borderId="29" xfId="258" applyNumberFormat="1" applyFont="1" applyBorder="1" applyAlignment="1">
      <alignment horizontal="left" vertical="center" wrapText="1"/>
    </xf>
    <xf numFmtId="0" fontId="42" fillId="0" borderId="30" xfId="258" applyNumberFormat="1" applyFont="1" applyBorder="1" applyAlignment="1">
      <alignment horizontal="left" vertical="center" wrapText="1"/>
    </xf>
    <xf numFmtId="169" fontId="42" fillId="0" borderId="30" xfId="258" applyNumberFormat="1" applyFont="1" applyBorder="1" applyAlignment="1">
      <alignment horizontal="right" vertical="center"/>
    </xf>
    <xf numFmtId="169" fontId="42" fillId="0" borderId="31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2" fontId="40" fillId="0" borderId="0" xfId="259" applyNumberFormat="1" applyFont="1" applyBorder="1" applyAlignment="1">
      <alignment horizontal="left" wrapText="1"/>
    </xf>
    <xf numFmtId="43" fontId="30" fillId="0" borderId="0" xfId="262" applyFont="1" applyAlignment="1">
      <alignment horizontal="right"/>
    </xf>
    <xf numFmtId="2" fontId="42" fillId="0" borderId="32" xfId="258" applyNumberFormat="1" applyFont="1" applyBorder="1" applyAlignment="1">
      <alignment horizontal="left" vertical="center"/>
    </xf>
    <xf numFmtId="2" fontId="42" fillId="0" borderId="33" xfId="258" applyNumberFormat="1" applyFont="1" applyBorder="1" applyAlignment="1">
      <alignment horizontal="left" vertical="center"/>
    </xf>
    <xf numFmtId="2" fontId="42" fillId="0" borderId="34" xfId="258" applyNumberFormat="1" applyFont="1" applyBorder="1" applyAlignment="1">
      <alignment horizontal="left" vertical="center"/>
    </xf>
    <xf numFmtId="169" fontId="42" fillId="0" borderId="32" xfId="258" applyNumberFormat="1" applyFont="1" applyBorder="1" applyAlignment="1">
      <alignment horizontal="right" vertical="center"/>
    </xf>
    <xf numFmtId="169" fontId="42" fillId="0" borderId="34" xfId="258" applyNumberFormat="1" applyFont="1" applyBorder="1" applyAlignment="1">
      <alignment horizontal="right" vertical="center"/>
    </xf>
    <xf numFmtId="0" fontId="35" fillId="0" borderId="0" xfId="192" applyNumberFormat="1" applyFont="1" applyFill="1" applyAlignment="1" applyProtection="1">
      <alignment horizontal="center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166" fontId="1" fillId="0" borderId="0" xfId="188" applyNumberFormat="1" applyFont="1" applyFill="1" applyAlignment="1">
      <alignment horizontal="right" wrapText="1"/>
    </xf>
    <xf numFmtId="0" fontId="1" fillId="0" borderId="0" xfId="188" applyFont="1" applyAlignment="1">
      <alignment wrapText="1"/>
    </xf>
    <xf numFmtId="166" fontId="1" fillId="0" borderId="0" xfId="223" applyNumberFormat="1" applyFont="1" applyFill="1" applyBorder="1" applyAlignment="1">
      <alignment horizontal="right" wrapText="1"/>
    </xf>
    <xf numFmtId="0" fontId="2" fillId="0" borderId="0" xfId="224" applyFont="1" applyFill="1" applyBorder="1" applyAlignment="1">
      <alignment horizontal="center" wrapText="1"/>
    </xf>
    <xf numFmtId="0" fontId="27" fillId="0" borderId="0" xfId="188" applyFont="1" applyAlignment="1">
      <alignment horizontal="center" wrapText="1"/>
    </xf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166" fontId="1" fillId="0" borderId="0" xfId="223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wrapText="1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8" fillId="0" borderId="32" xfId="258" applyNumberFormat="1" applyFont="1" applyBorder="1" applyAlignment="1">
      <alignment horizontal="center" vertical="center" wrapText="1"/>
    </xf>
    <xf numFmtId="0" fontId="38" fillId="0" borderId="34" xfId="258" applyNumberFormat="1" applyFont="1" applyBorder="1" applyAlignment="1">
      <alignment horizontal="center" vertical="center" wrapText="1"/>
    </xf>
    <xf numFmtId="0" fontId="38" fillId="0" borderId="38" xfId="258" applyNumberFormat="1" applyFont="1" applyBorder="1" applyAlignment="1">
      <alignment horizontal="center" vertical="center" wrapText="1"/>
    </xf>
    <xf numFmtId="0" fontId="38" fillId="0" borderId="39" xfId="258" applyNumberFormat="1" applyFont="1" applyBorder="1" applyAlignment="1">
      <alignment horizontal="center" vertical="center" wrapText="1"/>
    </xf>
    <xf numFmtId="0" fontId="38" fillId="0" borderId="23" xfId="258" applyNumberFormat="1" applyFont="1" applyBorder="1" applyAlignment="1">
      <alignment horizontal="center" vertical="center" wrapText="1"/>
    </xf>
    <xf numFmtId="0" fontId="38" fillId="0" borderId="36" xfId="258" applyNumberFormat="1" applyFont="1" applyBorder="1" applyAlignment="1">
      <alignment horizontal="left" vertical="center" wrapText="1"/>
    </xf>
    <xf numFmtId="0" fontId="38" fillId="0" borderId="37" xfId="258" applyNumberFormat="1" applyFont="1" applyBorder="1" applyAlignment="1">
      <alignment horizontal="left" vertical="center" wrapText="1"/>
    </xf>
    <xf numFmtId="0" fontId="37" fillId="0" borderId="29" xfId="258" applyNumberFormat="1" applyFont="1" applyBorder="1" applyAlignment="1">
      <alignment horizontal="left" vertical="center" wrapText="1"/>
    </xf>
    <xf numFmtId="0" fontId="37" fillId="0" borderId="30" xfId="258" applyNumberFormat="1" applyFont="1" applyBorder="1" applyAlignment="1">
      <alignment horizontal="left" vertical="center" wrapText="1"/>
    </xf>
    <xf numFmtId="0" fontId="37" fillId="0" borderId="0" xfId="258" applyNumberFormat="1" applyFont="1" applyBorder="1" applyAlignment="1">
      <alignment horizontal="right" vertical="center" wrapText="1"/>
    </xf>
    <xf numFmtId="0" fontId="38" fillId="0" borderId="24" xfId="258" applyNumberFormat="1" applyFont="1" applyBorder="1" applyAlignment="1">
      <alignment horizontal="center" vertical="center" wrapText="1"/>
    </xf>
    <xf numFmtId="0" fontId="38" fillId="0" borderId="35" xfId="258" applyNumberFormat="1" applyFont="1" applyBorder="1" applyAlignment="1">
      <alignment horizontal="center" vertical="center" wrapText="1"/>
    </xf>
    <xf numFmtId="0" fontId="38" fillId="0" borderId="25" xfId="258" applyNumberFormat="1" applyFont="1" applyBorder="1" applyAlignment="1">
      <alignment horizontal="center" vertical="center" wrapText="1"/>
    </xf>
    <xf numFmtId="0" fontId="38" fillId="0" borderId="33" xfId="258" applyNumberFormat="1" applyFont="1" applyBorder="1" applyAlignment="1">
      <alignment horizontal="center" vertical="center" wrapText="1"/>
    </xf>
    <xf numFmtId="0" fontId="38" fillId="0" borderId="54" xfId="258" applyNumberFormat="1" applyFont="1" applyBorder="1" applyAlignment="1">
      <alignment horizontal="left" vertical="center" wrapText="1"/>
    </xf>
    <xf numFmtId="0" fontId="38" fillId="0" borderId="55" xfId="258" applyNumberFormat="1" applyFont="1" applyBorder="1" applyAlignment="1">
      <alignment horizontal="left" vertical="center" wrapText="1"/>
    </xf>
    <xf numFmtId="0" fontId="30" fillId="0" borderId="0" xfId="261" applyFont="1" applyBorder="1" applyAlignment="1">
      <alignment horizontal="left"/>
    </xf>
    <xf numFmtId="0" fontId="35" fillId="0" borderId="0" xfId="192" applyNumberFormat="1" applyFont="1" applyFill="1" applyBorder="1" applyAlignment="1" applyProtection="1">
      <alignment horizontal="center" vertical="center" wrapText="1"/>
    </xf>
    <xf numFmtId="166" fontId="1" fillId="0" borderId="0" xfId="201" applyNumberFormat="1" applyFont="1" applyFill="1" applyAlignment="1">
      <alignment horizontal="right" vertical="center"/>
    </xf>
    <xf numFmtId="0" fontId="38" fillId="0" borderId="32" xfId="258" applyNumberFormat="1" applyFont="1" applyBorder="1" applyAlignment="1">
      <alignment horizontal="left" vertical="center"/>
    </xf>
    <xf numFmtId="0" fontId="38" fillId="0" borderId="33" xfId="258" applyNumberFormat="1" applyFont="1" applyBorder="1" applyAlignment="1">
      <alignment horizontal="left" vertical="center"/>
    </xf>
    <xf numFmtId="0" fontId="38" fillId="0" borderId="34" xfId="258" applyNumberFormat="1" applyFont="1" applyBorder="1" applyAlignment="1">
      <alignment horizontal="left" vertical="center"/>
    </xf>
    <xf numFmtId="166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42" fillId="0" borderId="32" xfId="258" applyNumberFormat="1" applyFont="1" applyBorder="1" applyAlignment="1">
      <alignment horizontal="left" vertical="center" wrapText="1"/>
    </xf>
    <xf numFmtId="0" fontId="42" fillId="0" borderId="33" xfId="258" applyNumberFormat="1" applyFont="1" applyBorder="1" applyAlignment="1">
      <alignment horizontal="left" vertical="center" wrapText="1"/>
    </xf>
    <xf numFmtId="0" fontId="42" fillId="0" borderId="33" xfId="258" applyNumberFormat="1" applyFont="1" applyBorder="1" applyAlignment="1">
      <alignment horizontal="left" vertical="center"/>
    </xf>
    <xf numFmtId="0" fontId="42" fillId="0" borderId="34" xfId="258" applyNumberFormat="1" applyFont="1" applyBorder="1" applyAlignment="1">
      <alignment horizontal="left" vertical="center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0" fontId="42" fillId="0" borderId="23" xfId="258" applyNumberFormat="1" applyFont="1" applyBorder="1" applyAlignment="1">
      <alignment horizontal="center" vertical="center"/>
    </xf>
    <xf numFmtId="0" fontId="42" fillId="0" borderId="32" xfId="258" applyNumberFormat="1" applyFont="1" applyBorder="1" applyAlignment="1">
      <alignment horizontal="center" vertical="center"/>
    </xf>
    <xf numFmtId="0" fontId="42" fillId="0" borderId="34" xfId="258" applyNumberFormat="1" applyFont="1" applyBorder="1" applyAlignment="1">
      <alignment horizontal="center" vertical="center"/>
    </xf>
    <xf numFmtId="0" fontId="43" fillId="0" borderId="42" xfId="0" applyFont="1" applyFill="1" applyBorder="1" applyAlignment="1">
      <alignment horizontal="left" vertical="center" wrapText="1"/>
    </xf>
    <xf numFmtId="0" fontId="43" fillId="0" borderId="43" xfId="0" applyFont="1" applyFill="1" applyBorder="1" applyAlignment="1">
      <alignment horizontal="left" vertical="center" wrapText="1"/>
    </xf>
    <xf numFmtId="0" fontId="43" fillId="0" borderId="46" xfId="0" applyFont="1" applyFill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223" applyNumberFormat="1" applyFont="1" applyFill="1" applyBorder="1" applyAlignment="1">
      <alignment horizontal="right" vertical="top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44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left" vertical="center" wrapText="1"/>
    </xf>
    <xf numFmtId="0" fontId="43" fillId="0" borderId="48" xfId="0" applyFont="1" applyFill="1" applyBorder="1" applyAlignment="1">
      <alignment horizontal="left" vertical="center" wrapText="1"/>
    </xf>
    <xf numFmtId="0" fontId="43" fillId="0" borderId="50" xfId="0" applyFont="1" applyFill="1" applyBorder="1" applyAlignment="1">
      <alignment horizontal="left" vertical="center" wrapText="1"/>
    </xf>
    <xf numFmtId="166" fontId="43" fillId="0" borderId="49" xfId="0" applyNumberFormat="1" applyFont="1" applyFill="1" applyBorder="1" applyAlignment="1">
      <alignment horizontal="center" vertical="center"/>
    </xf>
    <xf numFmtId="166" fontId="43" fillId="0" borderId="50" xfId="0" applyNumberFormat="1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44" fillId="0" borderId="50" xfId="0" applyFont="1" applyFill="1" applyBorder="1" applyAlignment="1">
      <alignment horizontal="center" vertical="center"/>
    </xf>
    <xf numFmtId="166" fontId="44" fillId="0" borderId="49" xfId="0" applyNumberFormat="1" applyFont="1" applyFill="1" applyBorder="1" applyAlignment="1">
      <alignment horizontal="center" vertical="center"/>
    </xf>
    <xf numFmtId="166" fontId="44" fillId="0" borderId="50" xfId="0" applyNumberFormat="1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left" vertical="center" wrapText="1"/>
    </xf>
    <xf numFmtId="0" fontId="44" fillId="0" borderId="48" xfId="0" applyFont="1" applyFill="1" applyBorder="1" applyAlignment="1">
      <alignment horizontal="left" vertical="center" wrapText="1"/>
    </xf>
    <xf numFmtId="0" fontId="44" fillId="0" borderId="50" xfId="0" applyFont="1" applyFill="1" applyBorder="1" applyAlignment="1">
      <alignment horizontal="left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0" fontId="44" fillId="0" borderId="46" xfId="0" applyFont="1" applyFill="1" applyBorder="1" applyAlignment="1">
      <alignment horizontal="center" vertical="center" wrapText="1"/>
    </xf>
    <xf numFmtId="0" fontId="44" fillId="0" borderId="51" xfId="0" applyFont="1" applyFill="1" applyBorder="1" applyAlignment="1">
      <alignment horizontal="center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166" fontId="43" fillId="0" borderId="42" xfId="0" applyNumberFormat="1" applyFont="1" applyFill="1" applyBorder="1" applyAlignment="1">
      <alignment horizontal="center" vertical="center"/>
    </xf>
    <xf numFmtId="166" fontId="43" fillId="0" borderId="46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center" wrapText="1"/>
    </xf>
    <xf numFmtId="166" fontId="44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 wrapText="1"/>
    </xf>
    <xf numFmtId="166" fontId="43" fillId="0" borderId="19" xfId="0" applyNumberFormat="1" applyFont="1" applyFill="1" applyBorder="1" applyAlignment="1">
      <alignment horizontal="center" vertical="center"/>
    </xf>
    <xf numFmtId="166" fontId="43" fillId="0" borderId="3" xfId="0" applyNumberFormat="1" applyFont="1" applyFill="1" applyBorder="1" applyAlignment="1">
      <alignment horizontal="center" vertical="center"/>
    </xf>
  </cellXfs>
  <cellStyles count="26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1 3" xfId="8"/>
    <cellStyle name="20% - Акцент1 4" xfId="9"/>
    <cellStyle name="20% - Акцент1 5" xfId="10"/>
    <cellStyle name="20% - Акцент2 2" xfId="11"/>
    <cellStyle name="20% - Акцент2 3" xfId="12"/>
    <cellStyle name="20% - Акцент2 4" xfId="13"/>
    <cellStyle name="20% - Акцент2 5" xfId="14"/>
    <cellStyle name="20% - Акцент3 2" xfId="15"/>
    <cellStyle name="20% - Акцент3 3" xfId="16"/>
    <cellStyle name="20% - Акцент3 4" xfId="17"/>
    <cellStyle name="20% - Акцент3 5" xfId="18"/>
    <cellStyle name="20% - Акцент4 2" xfId="19"/>
    <cellStyle name="20% - Акцент4 3" xfId="20"/>
    <cellStyle name="20% - Акцент4 4" xfId="21"/>
    <cellStyle name="20% - Акцент4 5" xfId="22"/>
    <cellStyle name="20% - Акцент5 2" xfId="23"/>
    <cellStyle name="20% - Акцент5 3" xfId="24"/>
    <cellStyle name="20% - Акцент5 4" xfId="25"/>
    <cellStyle name="20% - Акцент5 5" xfId="26"/>
    <cellStyle name="20% - Акцент6 2" xfId="27"/>
    <cellStyle name="20% - Акцент6 3" xfId="28"/>
    <cellStyle name="20% - Акцент6 4" xfId="29"/>
    <cellStyle name="20% - Акцент6 5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 2" xfId="37"/>
    <cellStyle name="40% - Акцент1 3" xfId="38"/>
    <cellStyle name="40% - Акцент1 4" xfId="39"/>
    <cellStyle name="40% - Акцент1 5" xfId="40"/>
    <cellStyle name="40% - Акцент2 2" xfId="41"/>
    <cellStyle name="40% - Акцент2 3" xfId="42"/>
    <cellStyle name="40% - Акцент2 4" xfId="43"/>
    <cellStyle name="40% - Акцент2 5" xfId="44"/>
    <cellStyle name="40% - Акцент3 2" xfId="45"/>
    <cellStyle name="40% - Акцент3 3" xfId="46"/>
    <cellStyle name="40% - Акцент3 4" xfId="47"/>
    <cellStyle name="40% - Акцент3 5" xfId="48"/>
    <cellStyle name="40% - Акцент4 2" xfId="49"/>
    <cellStyle name="40% - Акцент4 3" xfId="50"/>
    <cellStyle name="40% - Акцент4 4" xfId="51"/>
    <cellStyle name="40% - Акцент4 5" xfId="52"/>
    <cellStyle name="40% - Акцент5 2" xfId="53"/>
    <cellStyle name="40% - Акцент5 3" xfId="54"/>
    <cellStyle name="40% - Акцент5 4" xfId="55"/>
    <cellStyle name="40% - Акцент5 5" xfId="56"/>
    <cellStyle name="40% - Акцент6 2" xfId="57"/>
    <cellStyle name="40% - Акцент6 3" xfId="58"/>
    <cellStyle name="40% - Акцент6 4" xfId="59"/>
    <cellStyle name="40% - Акцент6 5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 2" xfId="67"/>
    <cellStyle name="60% - Акцент1 3" xfId="68"/>
    <cellStyle name="60% - Акцент1 4" xfId="69"/>
    <cellStyle name="60% - Акцент1 5" xfId="70"/>
    <cellStyle name="60% - Акцент2 2" xfId="71"/>
    <cellStyle name="60% - Акцент2 3" xfId="72"/>
    <cellStyle name="60% - Акцент2 4" xfId="73"/>
    <cellStyle name="60% - Акцент2 5" xfId="74"/>
    <cellStyle name="60% - Акцент3 2" xfId="75"/>
    <cellStyle name="60% - Акцент3 3" xfId="76"/>
    <cellStyle name="60% - Акцент3 4" xfId="77"/>
    <cellStyle name="60% - Акцент3 5" xfId="78"/>
    <cellStyle name="60% - Акцент4 2" xfId="79"/>
    <cellStyle name="60% - Акцент4 3" xfId="80"/>
    <cellStyle name="60% - Акцент4 4" xfId="81"/>
    <cellStyle name="60% - Акцент4 5" xfId="82"/>
    <cellStyle name="60% - Акцент5 2" xfId="83"/>
    <cellStyle name="60% - Акцент5 3" xfId="84"/>
    <cellStyle name="60% - Акцент5 4" xfId="85"/>
    <cellStyle name="60% - Акцент5 5" xfId="86"/>
    <cellStyle name="60% - Акцент6 2" xfId="87"/>
    <cellStyle name="60% - Акцент6 3" xfId="88"/>
    <cellStyle name="60% - Акцент6 4" xfId="89"/>
    <cellStyle name="60% - Акцент6 5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97"/>
    <cellStyle name="Calculation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Linked Cell" xfId="107"/>
    <cellStyle name="Neutral" xfId="108"/>
    <cellStyle name="Note" xfId="109"/>
    <cellStyle name="Note 2" xfId="110"/>
    <cellStyle name="Note 2 2" xfId="111"/>
    <cellStyle name="Note 2 2 2" xfId="112"/>
    <cellStyle name="Note 2 3" xfId="113"/>
    <cellStyle name="Note 3" xfId="114"/>
    <cellStyle name="Note 3 2" xfId="115"/>
    <cellStyle name="Output" xfId="116"/>
    <cellStyle name="Title" xfId="117"/>
    <cellStyle name="Total" xfId="118"/>
    <cellStyle name="Warning Text" xfId="119"/>
    <cellStyle name="Акцент1 2" xfId="120"/>
    <cellStyle name="Акцент1 3" xfId="121"/>
    <cellStyle name="Акцент1 4" xfId="122"/>
    <cellStyle name="Акцент1 5" xfId="123"/>
    <cellStyle name="Акцент2 2" xfId="124"/>
    <cellStyle name="Акцент2 3" xfId="125"/>
    <cellStyle name="Акцент2 4" xfId="126"/>
    <cellStyle name="Акцент2 5" xfId="127"/>
    <cellStyle name="Акцент3 2" xfId="128"/>
    <cellStyle name="Акцент3 3" xfId="129"/>
    <cellStyle name="Акцент3 4" xfId="130"/>
    <cellStyle name="Акцент3 5" xfId="131"/>
    <cellStyle name="Акцент4 2" xfId="132"/>
    <cellStyle name="Акцент4 3" xfId="133"/>
    <cellStyle name="Акцент4 4" xfId="134"/>
    <cellStyle name="Акцент4 5" xfId="135"/>
    <cellStyle name="Акцент5 2" xfId="136"/>
    <cellStyle name="Акцент5 3" xfId="137"/>
    <cellStyle name="Акцент5 4" xfId="138"/>
    <cellStyle name="Акцент5 5" xfId="139"/>
    <cellStyle name="Акцент6 2" xfId="140"/>
    <cellStyle name="Акцент6 3" xfId="141"/>
    <cellStyle name="Акцент6 4" xfId="142"/>
    <cellStyle name="Акцент6 5" xfId="143"/>
    <cellStyle name="Ввод  2" xfId="144"/>
    <cellStyle name="Ввод  3" xfId="145"/>
    <cellStyle name="Ввод  4" xfId="146"/>
    <cellStyle name="Ввод  5" xfId="147"/>
    <cellStyle name="Вывод 2" xfId="148"/>
    <cellStyle name="Вывод 3" xfId="149"/>
    <cellStyle name="Вывод 4" xfId="150"/>
    <cellStyle name="Вывод 5" xfId="151"/>
    <cellStyle name="Вычисление 2" xfId="152"/>
    <cellStyle name="Вычисление 3" xfId="153"/>
    <cellStyle name="Вычисление 4" xfId="154"/>
    <cellStyle name="Вычисление 5" xfId="155"/>
    <cellStyle name="Заголовок 1 2" xfId="156"/>
    <cellStyle name="Заголовок 1 3" xfId="157"/>
    <cellStyle name="Заголовок 1 4" xfId="158"/>
    <cellStyle name="Заголовок 1 5" xfId="159"/>
    <cellStyle name="Заголовок 2 2" xfId="160"/>
    <cellStyle name="Заголовок 2 3" xfId="161"/>
    <cellStyle name="Заголовок 2 4" xfId="162"/>
    <cellStyle name="Заголовок 2 5" xfId="163"/>
    <cellStyle name="Заголовок 3 2" xfId="164"/>
    <cellStyle name="Заголовок 3 3" xfId="165"/>
    <cellStyle name="Заголовок 3 4" xfId="166"/>
    <cellStyle name="Заголовок 3 5" xfId="167"/>
    <cellStyle name="Заголовок 4 2" xfId="168"/>
    <cellStyle name="Заголовок 4 3" xfId="169"/>
    <cellStyle name="Заголовок 4 4" xfId="170"/>
    <cellStyle name="Заголовок 4 5" xfId="171"/>
    <cellStyle name="Итог 2" xfId="172"/>
    <cellStyle name="Итог 3" xfId="173"/>
    <cellStyle name="Итог 4" xfId="174"/>
    <cellStyle name="Итог 5" xfId="175"/>
    <cellStyle name="Контрольная ячейка 2" xfId="176"/>
    <cellStyle name="Контрольная ячейка 3" xfId="177"/>
    <cellStyle name="Контрольная ячейка 4" xfId="178"/>
    <cellStyle name="Контрольная ячейка 5" xfId="179"/>
    <cellStyle name="Название 2" xfId="180"/>
    <cellStyle name="Название 3" xfId="181"/>
    <cellStyle name="Название 4" xfId="182"/>
    <cellStyle name="Название 5" xfId="183"/>
    <cellStyle name="Нейтральный 2" xfId="184"/>
    <cellStyle name="Нейтральный 3" xfId="185"/>
    <cellStyle name="Нейтральный 4" xfId="186"/>
    <cellStyle name="Нейтральный 5" xfId="187"/>
    <cellStyle name="Обычный" xfId="0" builtinId="0"/>
    <cellStyle name="Обычный 10" xfId="188"/>
    <cellStyle name="Обычный 10 2" xfId="189"/>
    <cellStyle name="Обычный 10 3" xfId="190"/>
    <cellStyle name="Обычный 11" xfId="191"/>
    <cellStyle name="Обычный 12" xfId="192"/>
    <cellStyle name="Обычный 13" xfId="193"/>
    <cellStyle name="Обычный 14" xfId="194"/>
    <cellStyle name="Обычный 15" xfId="257"/>
    <cellStyle name="Обычный 15 2" xfId="261"/>
    <cellStyle name="Обычный 16" xfId="258"/>
    <cellStyle name="Обычный 17" xfId="259"/>
    <cellStyle name="Обычный 18" xfId="260"/>
    <cellStyle name="Обычный 2" xfId="195"/>
    <cellStyle name="Обычный 2 2" xfId="196"/>
    <cellStyle name="Обычный 2 2 2" xfId="197"/>
    <cellStyle name="Обычный 2 2 2 2" xfId="198"/>
    <cellStyle name="Обычный 2 2 3" xfId="199"/>
    <cellStyle name="Обычный 2 2 4" xfId="200"/>
    <cellStyle name="Обычный 2 2 4 2" xfId="201"/>
    <cellStyle name="Обычный 2 2 5" xfId="202"/>
    <cellStyle name="Обычный 2 2 5 2" xfId="203"/>
    <cellStyle name="Обычный 2 3" xfId="204"/>
    <cellStyle name="Обычный 3" xfId="205"/>
    <cellStyle name="Обычный 3 2" xfId="206"/>
    <cellStyle name="Обычный 3 2 2" xfId="207"/>
    <cellStyle name="Обычный 4" xfId="208"/>
    <cellStyle name="Обычный 4 2" xfId="209"/>
    <cellStyle name="Обычный 5" xfId="210"/>
    <cellStyle name="Обычный 5 2" xfId="211"/>
    <cellStyle name="Обычный 5 2 2" xfId="212"/>
    <cellStyle name="Обычный 5 2 3" xfId="213"/>
    <cellStyle name="Обычный 6" xfId="214"/>
    <cellStyle name="Обычный 6 2" xfId="215"/>
    <cellStyle name="Обычный 6 2 2" xfId="216"/>
    <cellStyle name="Обычный 7" xfId="217"/>
    <cellStyle name="Обычный 7 2" xfId="218"/>
    <cellStyle name="Обычный 7 2 2" xfId="219"/>
    <cellStyle name="Обычный 8" xfId="220"/>
    <cellStyle name="Обычный 9" xfId="221"/>
    <cellStyle name="Обычный 9 2" xfId="222"/>
    <cellStyle name="Обычный_1.Займы_2000DLG" xfId="223"/>
    <cellStyle name="Обычный_Лист1" xfId="224"/>
    <cellStyle name="Обычный_Лист1_1" xfId="225"/>
    <cellStyle name="Плохой 2" xfId="226"/>
    <cellStyle name="Плохой 3" xfId="227"/>
    <cellStyle name="Плохой 4" xfId="228"/>
    <cellStyle name="Плохой 5" xfId="229"/>
    <cellStyle name="Пояснение 2" xfId="230"/>
    <cellStyle name="Пояснение 3" xfId="231"/>
    <cellStyle name="Пояснение 4" xfId="232"/>
    <cellStyle name="Пояснение 5" xfId="233"/>
    <cellStyle name="Примечание 2" xfId="234"/>
    <cellStyle name="Примечание 3" xfId="235"/>
    <cellStyle name="Примечание 4" xfId="236"/>
    <cellStyle name="Примечание 5" xfId="237"/>
    <cellStyle name="Связанная ячейка 2" xfId="238"/>
    <cellStyle name="Связанная ячейка 3" xfId="239"/>
    <cellStyle name="Связанная ячейка 4" xfId="240"/>
    <cellStyle name="Связанная ячейка 5" xfId="241"/>
    <cellStyle name="Текст предупреждения 2" xfId="242"/>
    <cellStyle name="Текст предупреждения 3" xfId="243"/>
    <cellStyle name="Текст предупреждения 4" xfId="244"/>
    <cellStyle name="Текст предупреждения 5" xfId="245"/>
    <cellStyle name="Тысячи [0]_Лист1" xfId="246"/>
    <cellStyle name="Тысячи_Лист1" xfId="247"/>
    <cellStyle name="Финансовый" xfId="262" builtinId="3"/>
    <cellStyle name="Финансовый 2" xfId="248"/>
    <cellStyle name="Финансовый 3" xfId="249"/>
    <cellStyle name="Финансовый 4" xfId="250"/>
    <cellStyle name="Финансовый 5" xfId="251"/>
    <cellStyle name="Финансовый 5 2" xfId="252"/>
    <cellStyle name="Хороший 2" xfId="253"/>
    <cellStyle name="Хороший 3" xfId="254"/>
    <cellStyle name="Хороший 4" xfId="255"/>
    <cellStyle name="Хороший 5" xfId="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zoomScaleNormal="100" workbookViewId="0">
      <selection activeCell="Q73" sqref="Q73"/>
    </sheetView>
  </sheetViews>
  <sheetFormatPr defaultRowHeight="15" x14ac:dyDescent="0.25"/>
  <cols>
    <col min="1" max="1" width="6" style="43" customWidth="1"/>
    <col min="2" max="7" width="9.140625" style="43" customWidth="1"/>
    <col min="8" max="8" width="7.42578125" style="43" customWidth="1"/>
    <col min="9" max="11" width="12.140625" style="43" customWidth="1"/>
    <col min="12" max="16384" width="9.140625" style="43"/>
  </cols>
  <sheetData>
    <row r="1" spans="1:11" x14ac:dyDescent="0.25">
      <c r="H1" s="190" t="s">
        <v>642</v>
      </c>
      <c r="I1" s="190"/>
      <c r="J1" s="190"/>
      <c r="K1" s="190"/>
    </row>
    <row r="2" spans="1:11" x14ac:dyDescent="0.25">
      <c r="H2" s="190" t="s">
        <v>1</v>
      </c>
      <c r="I2" s="190"/>
      <c r="J2" s="190"/>
      <c r="K2" s="190"/>
    </row>
    <row r="3" spans="1:11" x14ac:dyDescent="0.25">
      <c r="H3" s="190" t="s">
        <v>660</v>
      </c>
      <c r="I3" s="190"/>
      <c r="J3" s="190"/>
      <c r="K3" s="190"/>
    </row>
    <row r="4" spans="1:1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0" customHeight="1" x14ac:dyDescent="0.25">
      <c r="A5" s="191" t="s">
        <v>841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ht="15" customHeight="1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x14ac:dyDescent="0.25">
      <c r="A7" s="193" t="s">
        <v>47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1" ht="15" customHeight="1" x14ac:dyDescent="0.25">
      <c r="A8" s="194" t="s">
        <v>539</v>
      </c>
      <c r="B8" s="195" t="s">
        <v>540</v>
      </c>
      <c r="C8" s="195"/>
      <c r="D8" s="195" t="s">
        <v>541</v>
      </c>
      <c r="E8" s="195"/>
      <c r="F8" s="195"/>
      <c r="G8" s="195"/>
      <c r="H8" s="195"/>
      <c r="I8" s="194" t="s">
        <v>521</v>
      </c>
      <c r="J8" s="194"/>
      <c r="K8" s="194"/>
    </row>
    <row r="9" spans="1:11" x14ac:dyDescent="0.25">
      <c r="A9" s="194"/>
      <c r="B9" s="195"/>
      <c r="C9" s="195"/>
      <c r="D9" s="195"/>
      <c r="E9" s="195"/>
      <c r="F9" s="195"/>
      <c r="G9" s="195"/>
      <c r="H9" s="195"/>
      <c r="I9" s="115" t="s">
        <v>14</v>
      </c>
      <c r="J9" s="133" t="s">
        <v>16</v>
      </c>
      <c r="K9" s="115" t="s">
        <v>820</v>
      </c>
    </row>
    <row r="10" spans="1:11" ht="17.25" customHeight="1" x14ac:dyDescent="0.25">
      <c r="A10" s="145" t="s">
        <v>51</v>
      </c>
      <c r="B10" s="186" t="s">
        <v>542</v>
      </c>
      <c r="C10" s="186"/>
      <c r="D10" s="187" t="s">
        <v>543</v>
      </c>
      <c r="E10" s="187"/>
      <c r="F10" s="187"/>
      <c r="G10" s="187"/>
      <c r="H10" s="187"/>
      <c r="I10" s="146">
        <v>8501012000</v>
      </c>
      <c r="J10" s="146">
        <v>9216704000</v>
      </c>
      <c r="K10" s="146">
        <v>10202748000</v>
      </c>
    </row>
    <row r="11" spans="1:11" ht="15" customHeight="1" x14ac:dyDescent="0.25">
      <c r="A11" s="145" t="s">
        <v>51</v>
      </c>
      <c r="B11" s="186" t="s">
        <v>544</v>
      </c>
      <c r="C11" s="186"/>
      <c r="D11" s="187" t="s">
        <v>545</v>
      </c>
      <c r="E11" s="187"/>
      <c r="F11" s="187"/>
      <c r="G11" s="187"/>
      <c r="H11" s="187"/>
      <c r="I11" s="146">
        <v>2336851000</v>
      </c>
      <c r="J11" s="146">
        <v>2570536000</v>
      </c>
      <c r="K11" s="146">
        <v>2827590000</v>
      </c>
    </row>
    <row r="12" spans="1:11" ht="15" customHeight="1" x14ac:dyDescent="0.25">
      <c r="A12" s="145" t="s">
        <v>51</v>
      </c>
      <c r="B12" s="186" t="s">
        <v>546</v>
      </c>
      <c r="C12" s="186"/>
      <c r="D12" s="187" t="s">
        <v>547</v>
      </c>
      <c r="E12" s="187"/>
      <c r="F12" s="187"/>
      <c r="G12" s="187"/>
      <c r="H12" s="187"/>
      <c r="I12" s="146">
        <v>2336851000</v>
      </c>
      <c r="J12" s="146">
        <v>2570536000</v>
      </c>
      <c r="K12" s="146">
        <v>2827590000</v>
      </c>
    </row>
    <row r="13" spans="1:11" ht="89.25" customHeight="1" x14ac:dyDescent="0.25">
      <c r="A13" s="147" t="s">
        <v>51</v>
      </c>
      <c r="B13" s="183" t="s">
        <v>721</v>
      </c>
      <c r="C13" s="183"/>
      <c r="D13" s="184" t="s">
        <v>722</v>
      </c>
      <c r="E13" s="184"/>
      <c r="F13" s="184"/>
      <c r="G13" s="184"/>
      <c r="H13" s="184"/>
      <c r="I13" s="148">
        <v>1963151000</v>
      </c>
      <c r="J13" s="148">
        <v>2159250000</v>
      </c>
      <c r="K13" s="148">
        <v>2376000000</v>
      </c>
    </row>
    <row r="14" spans="1:11" ht="120" customHeight="1" x14ac:dyDescent="0.25">
      <c r="A14" s="147" t="s">
        <v>51</v>
      </c>
      <c r="B14" s="183" t="s">
        <v>723</v>
      </c>
      <c r="C14" s="183"/>
      <c r="D14" s="184" t="s">
        <v>724</v>
      </c>
      <c r="E14" s="184"/>
      <c r="F14" s="184"/>
      <c r="G14" s="184"/>
      <c r="H14" s="184"/>
      <c r="I14" s="148">
        <v>7000000</v>
      </c>
      <c r="J14" s="148">
        <v>7700000</v>
      </c>
      <c r="K14" s="148">
        <v>8400000</v>
      </c>
    </row>
    <row r="15" spans="1:11" ht="69.75" customHeight="1" x14ac:dyDescent="0.25">
      <c r="A15" s="147" t="s">
        <v>51</v>
      </c>
      <c r="B15" s="183" t="s">
        <v>725</v>
      </c>
      <c r="C15" s="183"/>
      <c r="D15" s="184" t="s">
        <v>726</v>
      </c>
      <c r="E15" s="184"/>
      <c r="F15" s="184"/>
      <c r="G15" s="184"/>
      <c r="H15" s="184"/>
      <c r="I15" s="148">
        <v>25700000</v>
      </c>
      <c r="J15" s="148">
        <v>25700000</v>
      </c>
      <c r="K15" s="148">
        <v>28000000</v>
      </c>
    </row>
    <row r="16" spans="1:11" ht="107.25" customHeight="1" x14ac:dyDescent="0.25">
      <c r="A16" s="147" t="s">
        <v>51</v>
      </c>
      <c r="B16" s="183" t="s">
        <v>727</v>
      </c>
      <c r="C16" s="183"/>
      <c r="D16" s="184" t="s">
        <v>728</v>
      </c>
      <c r="E16" s="184"/>
      <c r="F16" s="184"/>
      <c r="G16" s="184"/>
      <c r="H16" s="184"/>
      <c r="I16" s="148">
        <v>341000000</v>
      </c>
      <c r="J16" s="148">
        <v>377886000</v>
      </c>
      <c r="K16" s="148">
        <v>415190000</v>
      </c>
    </row>
    <row r="17" spans="1:11" ht="34.5" customHeight="1" x14ac:dyDescent="0.25">
      <c r="A17" s="145" t="s">
        <v>51</v>
      </c>
      <c r="B17" s="186" t="s">
        <v>548</v>
      </c>
      <c r="C17" s="186"/>
      <c r="D17" s="187" t="s">
        <v>549</v>
      </c>
      <c r="E17" s="187"/>
      <c r="F17" s="187"/>
      <c r="G17" s="187"/>
      <c r="H17" s="187"/>
      <c r="I17" s="146">
        <v>55309700</v>
      </c>
      <c r="J17" s="146">
        <v>60294700</v>
      </c>
      <c r="K17" s="146">
        <v>63808700</v>
      </c>
    </row>
    <row r="18" spans="1:11" ht="34.5" customHeight="1" x14ac:dyDescent="0.25">
      <c r="A18" s="145" t="s">
        <v>51</v>
      </c>
      <c r="B18" s="186" t="s">
        <v>652</v>
      </c>
      <c r="C18" s="186"/>
      <c r="D18" s="187" t="s">
        <v>651</v>
      </c>
      <c r="E18" s="187"/>
      <c r="F18" s="187"/>
      <c r="G18" s="187"/>
      <c r="H18" s="187"/>
      <c r="I18" s="146">
        <v>55309700</v>
      </c>
      <c r="J18" s="146">
        <v>60294700</v>
      </c>
      <c r="K18" s="146">
        <v>63808700</v>
      </c>
    </row>
    <row r="19" spans="1:11" ht="99.75" customHeight="1" x14ac:dyDescent="0.25">
      <c r="A19" s="147" t="s">
        <v>51</v>
      </c>
      <c r="B19" s="183" t="s">
        <v>729</v>
      </c>
      <c r="C19" s="183"/>
      <c r="D19" s="184" t="s">
        <v>730</v>
      </c>
      <c r="E19" s="184"/>
      <c r="F19" s="184"/>
      <c r="G19" s="184"/>
      <c r="H19" s="184"/>
      <c r="I19" s="148">
        <v>26669800</v>
      </c>
      <c r="J19" s="148">
        <v>29217100</v>
      </c>
      <c r="K19" s="148">
        <v>30992200</v>
      </c>
    </row>
    <row r="20" spans="1:11" ht="117" customHeight="1" x14ac:dyDescent="0.25">
      <c r="A20" s="147" t="s">
        <v>51</v>
      </c>
      <c r="B20" s="183" t="s">
        <v>731</v>
      </c>
      <c r="C20" s="183"/>
      <c r="D20" s="184" t="s">
        <v>732</v>
      </c>
      <c r="E20" s="184"/>
      <c r="F20" s="184"/>
      <c r="G20" s="184"/>
      <c r="H20" s="184"/>
      <c r="I20" s="148">
        <v>152700</v>
      </c>
      <c r="J20" s="148">
        <v>167100</v>
      </c>
      <c r="K20" s="148">
        <v>177000</v>
      </c>
    </row>
    <row r="21" spans="1:11" ht="102" customHeight="1" x14ac:dyDescent="0.25">
      <c r="A21" s="147" t="s">
        <v>51</v>
      </c>
      <c r="B21" s="183" t="s">
        <v>733</v>
      </c>
      <c r="C21" s="183"/>
      <c r="D21" s="184" t="s">
        <v>734</v>
      </c>
      <c r="E21" s="184"/>
      <c r="F21" s="184"/>
      <c r="G21" s="184"/>
      <c r="H21" s="184"/>
      <c r="I21" s="148">
        <v>31607800</v>
      </c>
      <c r="J21" s="148">
        <v>34285700</v>
      </c>
      <c r="K21" s="148">
        <v>36014700</v>
      </c>
    </row>
    <row r="22" spans="1:11" ht="99" customHeight="1" x14ac:dyDescent="0.25">
      <c r="A22" s="147" t="s">
        <v>51</v>
      </c>
      <c r="B22" s="183" t="s">
        <v>735</v>
      </c>
      <c r="C22" s="183"/>
      <c r="D22" s="184" t="s">
        <v>736</v>
      </c>
      <c r="E22" s="184"/>
      <c r="F22" s="184"/>
      <c r="G22" s="184"/>
      <c r="H22" s="184"/>
      <c r="I22" s="148">
        <v>-3120600</v>
      </c>
      <c r="J22" s="148">
        <v>-3375200</v>
      </c>
      <c r="K22" s="148">
        <v>-3375200</v>
      </c>
    </row>
    <row r="23" spans="1:11" ht="19.5" customHeight="1" x14ac:dyDescent="0.25">
      <c r="A23" s="145" t="s">
        <v>51</v>
      </c>
      <c r="B23" s="186" t="s">
        <v>550</v>
      </c>
      <c r="C23" s="186"/>
      <c r="D23" s="187" t="s">
        <v>551</v>
      </c>
      <c r="E23" s="187"/>
      <c r="F23" s="187"/>
      <c r="G23" s="187"/>
      <c r="H23" s="187"/>
      <c r="I23" s="146">
        <v>2564643000</v>
      </c>
      <c r="J23" s="146">
        <v>3057057000</v>
      </c>
      <c r="K23" s="146">
        <v>3705217000</v>
      </c>
    </row>
    <row r="24" spans="1:11" ht="23.25" customHeight="1" x14ac:dyDescent="0.25">
      <c r="A24" s="145" t="s">
        <v>51</v>
      </c>
      <c r="B24" s="186" t="s">
        <v>737</v>
      </c>
      <c r="C24" s="186"/>
      <c r="D24" s="187" t="s">
        <v>738</v>
      </c>
      <c r="E24" s="187"/>
      <c r="F24" s="187"/>
      <c r="G24" s="187"/>
      <c r="H24" s="187"/>
      <c r="I24" s="146">
        <v>2378372000</v>
      </c>
      <c r="J24" s="146">
        <v>2854046000</v>
      </c>
      <c r="K24" s="146">
        <v>3481936000</v>
      </c>
    </row>
    <row r="25" spans="1:11" ht="58.5" customHeight="1" x14ac:dyDescent="0.25">
      <c r="A25" s="147" t="s">
        <v>51</v>
      </c>
      <c r="B25" s="183" t="s">
        <v>739</v>
      </c>
      <c r="C25" s="183"/>
      <c r="D25" s="184" t="s">
        <v>740</v>
      </c>
      <c r="E25" s="184"/>
      <c r="F25" s="184"/>
      <c r="G25" s="184"/>
      <c r="H25" s="184"/>
      <c r="I25" s="148">
        <v>1878900000</v>
      </c>
      <c r="J25" s="148">
        <v>2254700000</v>
      </c>
      <c r="K25" s="148">
        <v>2750700000</v>
      </c>
    </row>
    <row r="26" spans="1:11" ht="83.25" customHeight="1" x14ac:dyDescent="0.25">
      <c r="A26" s="147" t="s">
        <v>51</v>
      </c>
      <c r="B26" s="183" t="s">
        <v>741</v>
      </c>
      <c r="C26" s="183"/>
      <c r="D26" s="184" t="s">
        <v>742</v>
      </c>
      <c r="E26" s="184"/>
      <c r="F26" s="184"/>
      <c r="G26" s="184"/>
      <c r="H26" s="184"/>
      <c r="I26" s="148">
        <v>499472000</v>
      </c>
      <c r="J26" s="148">
        <v>599346000</v>
      </c>
      <c r="K26" s="148">
        <v>731236000</v>
      </c>
    </row>
    <row r="27" spans="1:11" ht="18" customHeight="1" x14ac:dyDescent="0.25">
      <c r="A27" s="145" t="s">
        <v>51</v>
      </c>
      <c r="B27" s="186" t="s">
        <v>743</v>
      </c>
      <c r="C27" s="186"/>
      <c r="D27" s="187" t="s">
        <v>552</v>
      </c>
      <c r="E27" s="187"/>
      <c r="F27" s="187"/>
      <c r="G27" s="187"/>
      <c r="H27" s="187"/>
      <c r="I27" s="146">
        <v>426000</v>
      </c>
      <c r="J27" s="146">
        <v>440000</v>
      </c>
      <c r="K27" s="146">
        <v>453000</v>
      </c>
    </row>
    <row r="28" spans="1:11" ht="47.25" customHeight="1" x14ac:dyDescent="0.25">
      <c r="A28" s="147" t="s">
        <v>51</v>
      </c>
      <c r="B28" s="183" t="s">
        <v>744</v>
      </c>
      <c r="C28" s="183"/>
      <c r="D28" s="184" t="s">
        <v>745</v>
      </c>
      <c r="E28" s="184"/>
      <c r="F28" s="184"/>
      <c r="G28" s="184"/>
      <c r="H28" s="184"/>
      <c r="I28" s="148">
        <v>426000</v>
      </c>
      <c r="J28" s="148">
        <v>440000</v>
      </c>
      <c r="K28" s="148">
        <v>453000</v>
      </c>
    </row>
    <row r="29" spans="1:11" ht="23.25" customHeight="1" x14ac:dyDescent="0.25">
      <c r="A29" s="145" t="s">
        <v>51</v>
      </c>
      <c r="B29" s="186" t="s">
        <v>746</v>
      </c>
      <c r="C29" s="186"/>
      <c r="D29" s="187" t="s">
        <v>747</v>
      </c>
      <c r="E29" s="187"/>
      <c r="F29" s="187"/>
      <c r="G29" s="187"/>
      <c r="H29" s="187"/>
      <c r="I29" s="146">
        <v>185845000</v>
      </c>
      <c r="J29" s="146">
        <v>202571000</v>
      </c>
      <c r="K29" s="146">
        <v>222828000</v>
      </c>
    </row>
    <row r="30" spans="1:11" ht="61.5" customHeight="1" x14ac:dyDescent="0.25">
      <c r="A30" s="147" t="s">
        <v>51</v>
      </c>
      <c r="B30" s="183" t="s">
        <v>748</v>
      </c>
      <c r="C30" s="183"/>
      <c r="D30" s="184" t="s">
        <v>749</v>
      </c>
      <c r="E30" s="184"/>
      <c r="F30" s="184"/>
      <c r="G30" s="184"/>
      <c r="H30" s="184"/>
      <c r="I30" s="148">
        <v>185845000</v>
      </c>
      <c r="J30" s="148">
        <v>202571000</v>
      </c>
      <c r="K30" s="148">
        <v>222828000</v>
      </c>
    </row>
    <row r="31" spans="1:11" ht="21.75" customHeight="1" x14ac:dyDescent="0.25">
      <c r="A31" s="145" t="s">
        <v>51</v>
      </c>
      <c r="B31" s="186" t="s">
        <v>553</v>
      </c>
      <c r="C31" s="186"/>
      <c r="D31" s="187" t="s">
        <v>554</v>
      </c>
      <c r="E31" s="187"/>
      <c r="F31" s="187"/>
      <c r="G31" s="187"/>
      <c r="H31" s="187"/>
      <c r="I31" s="146">
        <v>2437232000</v>
      </c>
      <c r="J31" s="146">
        <v>2559094000</v>
      </c>
      <c r="K31" s="146">
        <v>2635866000</v>
      </c>
    </row>
    <row r="32" spans="1:11" ht="18.75" customHeight="1" x14ac:dyDescent="0.25">
      <c r="A32" s="145" t="s">
        <v>51</v>
      </c>
      <c r="B32" s="186" t="s">
        <v>750</v>
      </c>
      <c r="C32" s="186"/>
      <c r="D32" s="187" t="s">
        <v>751</v>
      </c>
      <c r="E32" s="187"/>
      <c r="F32" s="187"/>
      <c r="G32" s="187"/>
      <c r="H32" s="187"/>
      <c r="I32" s="146">
        <v>523662000</v>
      </c>
      <c r="J32" s="146">
        <v>549845000</v>
      </c>
      <c r="K32" s="146">
        <v>566340000</v>
      </c>
    </row>
    <row r="33" spans="1:11" ht="72.75" customHeight="1" x14ac:dyDescent="0.25">
      <c r="A33" s="147" t="s">
        <v>51</v>
      </c>
      <c r="B33" s="183" t="s">
        <v>752</v>
      </c>
      <c r="C33" s="183"/>
      <c r="D33" s="184" t="s">
        <v>753</v>
      </c>
      <c r="E33" s="184"/>
      <c r="F33" s="184"/>
      <c r="G33" s="184"/>
      <c r="H33" s="184"/>
      <c r="I33" s="148">
        <v>523662000</v>
      </c>
      <c r="J33" s="148">
        <v>549845000</v>
      </c>
      <c r="K33" s="148">
        <v>566340000</v>
      </c>
    </row>
    <row r="34" spans="1:11" ht="20.25" customHeight="1" x14ac:dyDescent="0.25">
      <c r="A34" s="145" t="s">
        <v>51</v>
      </c>
      <c r="B34" s="186" t="s">
        <v>650</v>
      </c>
      <c r="C34" s="186"/>
      <c r="D34" s="187" t="s">
        <v>649</v>
      </c>
      <c r="E34" s="187"/>
      <c r="F34" s="187"/>
      <c r="G34" s="187"/>
      <c r="H34" s="187"/>
      <c r="I34" s="146">
        <v>1913570000</v>
      </c>
      <c r="J34" s="146">
        <v>2009249000</v>
      </c>
      <c r="K34" s="146">
        <v>2069526000</v>
      </c>
    </row>
    <row r="35" spans="1:11" ht="56.25" customHeight="1" x14ac:dyDescent="0.25">
      <c r="A35" s="147" t="s">
        <v>51</v>
      </c>
      <c r="B35" s="183" t="s">
        <v>754</v>
      </c>
      <c r="C35" s="183"/>
      <c r="D35" s="184" t="s">
        <v>755</v>
      </c>
      <c r="E35" s="184"/>
      <c r="F35" s="184"/>
      <c r="G35" s="184"/>
      <c r="H35" s="184"/>
      <c r="I35" s="148">
        <v>1451299000</v>
      </c>
      <c r="J35" s="148">
        <v>1523864000</v>
      </c>
      <c r="K35" s="148">
        <v>1569580000</v>
      </c>
    </row>
    <row r="36" spans="1:11" ht="60" customHeight="1" x14ac:dyDescent="0.25">
      <c r="A36" s="147" t="s">
        <v>51</v>
      </c>
      <c r="B36" s="183" t="s">
        <v>756</v>
      </c>
      <c r="C36" s="183"/>
      <c r="D36" s="184" t="s">
        <v>757</v>
      </c>
      <c r="E36" s="184"/>
      <c r="F36" s="184"/>
      <c r="G36" s="184"/>
      <c r="H36" s="184"/>
      <c r="I36" s="148">
        <v>462271000</v>
      </c>
      <c r="J36" s="148">
        <v>485385000</v>
      </c>
      <c r="K36" s="148">
        <v>499946000</v>
      </c>
    </row>
    <row r="37" spans="1:11" ht="19.5" customHeight="1" x14ac:dyDescent="0.25">
      <c r="A37" s="145" t="s">
        <v>51</v>
      </c>
      <c r="B37" s="186" t="s">
        <v>555</v>
      </c>
      <c r="C37" s="186"/>
      <c r="D37" s="187" t="s">
        <v>556</v>
      </c>
      <c r="E37" s="187"/>
      <c r="F37" s="187"/>
      <c r="G37" s="187"/>
      <c r="H37" s="187"/>
      <c r="I37" s="146">
        <v>46534000</v>
      </c>
      <c r="J37" s="146">
        <v>51170000</v>
      </c>
      <c r="K37" s="146">
        <v>52700000</v>
      </c>
    </row>
    <row r="38" spans="1:11" ht="23.25" customHeight="1" x14ac:dyDescent="0.25">
      <c r="A38" s="145" t="s">
        <v>51</v>
      </c>
      <c r="B38" s="186" t="s">
        <v>758</v>
      </c>
      <c r="C38" s="186"/>
      <c r="D38" s="187" t="s">
        <v>759</v>
      </c>
      <c r="E38" s="187"/>
      <c r="F38" s="187"/>
      <c r="G38" s="187"/>
      <c r="H38" s="187"/>
      <c r="I38" s="146">
        <v>46364000</v>
      </c>
      <c r="J38" s="146">
        <v>51000000</v>
      </c>
      <c r="K38" s="146">
        <v>52530000</v>
      </c>
    </row>
    <row r="39" spans="1:11" ht="61.5" customHeight="1" x14ac:dyDescent="0.25">
      <c r="A39" s="147" t="s">
        <v>51</v>
      </c>
      <c r="B39" s="183" t="s">
        <v>760</v>
      </c>
      <c r="C39" s="183"/>
      <c r="D39" s="184" t="s">
        <v>761</v>
      </c>
      <c r="E39" s="184"/>
      <c r="F39" s="184"/>
      <c r="G39" s="184"/>
      <c r="H39" s="184"/>
      <c r="I39" s="148">
        <v>42747600</v>
      </c>
      <c r="J39" s="148">
        <v>47022000</v>
      </c>
      <c r="K39" s="148">
        <v>48432600</v>
      </c>
    </row>
    <row r="40" spans="1:11" ht="72.75" customHeight="1" x14ac:dyDescent="0.25">
      <c r="A40" s="147" t="s">
        <v>51</v>
      </c>
      <c r="B40" s="183" t="s">
        <v>762</v>
      </c>
      <c r="C40" s="183"/>
      <c r="D40" s="184" t="s">
        <v>763</v>
      </c>
      <c r="E40" s="184"/>
      <c r="F40" s="184"/>
      <c r="G40" s="184"/>
      <c r="H40" s="184"/>
      <c r="I40" s="148">
        <v>3616400</v>
      </c>
      <c r="J40" s="148">
        <v>3978000</v>
      </c>
      <c r="K40" s="148">
        <v>4097400</v>
      </c>
    </row>
    <row r="41" spans="1:11" ht="33.75" customHeight="1" x14ac:dyDescent="0.25">
      <c r="A41" s="145" t="s">
        <v>51</v>
      </c>
      <c r="B41" s="186" t="s">
        <v>764</v>
      </c>
      <c r="C41" s="186"/>
      <c r="D41" s="187" t="s">
        <v>765</v>
      </c>
      <c r="E41" s="187"/>
      <c r="F41" s="187"/>
      <c r="G41" s="187"/>
      <c r="H41" s="187"/>
      <c r="I41" s="146">
        <v>170000</v>
      </c>
      <c r="J41" s="146">
        <v>170000</v>
      </c>
      <c r="K41" s="146">
        <v>170000</v>
      </c>
    </row>
    <row r="42" spans="1:11" ht="23.25" customHeight="1" x14ac:dyDescent="0.25">
      <c r="A42" s="147" t="s">
        <v>51</v>
      </c>
      <c r="B42" s="183" t="s">
        <v>766</v>
      </c>
      <c r="C42" s="183"/>
      <c r="D42" s="184" t="s">
        <v>557</v>
      </c>
      <c r="E42" s="184"/>
      <c r="F42" s="184"/>
      <c r="G42" s="184"/>
      <c r="H42" s="184"/>
      <c r="I42" s="148">
        <v>170000</v>
      </c>
      <c r="J42" s="148">
        <v>170000</v>
      </c>
      <c r="K42" s="148">
        <v>170000</v>
      </c>
    </row>
    <row r="43" spans="1:11" ht="36.75" customHeight="1" x14ac:dyDescent="0.25">
      <c r="A43" s="145" t="s">
        <v>51</v>
      </c>
      <c r="B43" s="186" t="s">
        <v>558</v>
      </c>
      <c r="C43" s="186"/>
      <c r="D43" s="187" t="s">
        <v>559</v>
      </c>
      <c r="E43" s="187"/>
      <c r="F43" s="187"/>
      <c r="G43" s="187"/>
      <c r="H43" s="187"/>
      <c r="I43" s="146">
        <v>860962300</v>
      </c>
      <c r="J43" s="146">
        <v>860572300</v>
      </c>
      <c r="K43" s="146">
        <v>860086300</v>
      </c>
    </row>
    <row r="44" spans="1:11" ht="66.75" customHeight="1" x14ac:dyDescent="0.25">
      <c r="A44" s="147" t="s">
        <v>51</v>
      </c>
      <c r="B44" s="183" t="s">
        <v>560</v>
      </c>
      <c r="C44" s="183"/>
      <c r="D44" s="184" t="s">
        <v>561</v>
      </c>
      <c r="E44" s="184"/>
      <c r="F44" s="184"/>
      <c r="G44" s="184"/>
      <c r="H44" s="184"/>
      <c r="I44" s="148">
        <v>700500000</v>
      </c>
      <c r="J44" s="148">
        <v>700500000</v>
      </c>
      <c r="K44" s="148">
        <v>700500000</v>
      </c>
    </row>
    <row r="45" spans="1:11" ht="69.75" customHeight="1" x14ac:dyDescent="0.25">
      <c r="A45" s="147" t="s">
        <v>51</v>
      </c>
      <c r="B45" s="183" t="s">
        <v>562</v>
      </c>
      <c r="C45" s="183"/>
      <c r="D45" s="184" t="s">
        <v>563</v>
      </c>
      <c r="E45" s="184"/>
      <c r="F45" s="184"/>
      <c r="G45" s="184"/>
      <c r="H45" s="184"/>
      <c r="I45" s="148">
        <v>30000000</v>
      </c>
      <c r="J45" s="148">
        <v>30000000</v>
      </c>
      <c r="K45" s="148">
        <v>30000000</v>
      </c>
    </row>
    <row r="46" spans="1:11" ht="36" customHeight="1" x14ac:dyDescent="0.25">
      <c r="A46" s="147" t="s">
        <v>51</v>
      </c>
      <c r="B46" s="183" t="s">
        <v>564</v>
      </c>
      <c r="C46" s="183"/>
      <c r="D46" s="184" t="s">
        <v>565</v>
      </c>
      <c r="E46" s="184"/>
      <c r="F46" s="184"/>
      <c r="G46" s="184"/>
      <c r="H46" s="184"/>
      <c r="I46" s="148">
        <v>40400000</v>
      </c>
      <c r="J46" s="148">
        <v>40400000</v>
      </c>
      <c r="K46" s="148">
        <v>40400000</v>
      </c>
    </row>
    <row r="47" spans="1:11" ht="95.25" customHeight="1" x14ac:dyDescent="0.25">
      <c r="A47" s="147" t="s">
        <v>51</v>
      </c>
      <c r="B47" s="183" t="s">
        <v>566</v>
      </c>
      <c r="C47" s="183"/>
      <c r="D47" s="184" t="s">
        <v>567</v>
      </c>
      <c r="E47" s="184"/>
      <c r="F47" s="184"/>
      <c r="G47" s="184"/>
      <c r="H47" s="184"/>
      <c r="I47" s="148">
        <v>500000</v>
      </c>
      <c r="J47" s="148">
        <v>500000</v>
      </c>
      <c r="K47" s="148">
        <v>500000</v>
      </c>
    </row>
    <row r="48" spans="1:11" ht="68.25" customHeight="1" x14ac:dyDescent="0.25">
      <c r="A48" s="145" t="s">
        <v>51</v>
      </c>
      <c r="B48" s="188" t="s">
        <v>568</v>
      </c>
      <c r="C48" s="188"/>
      <c r="D48" s="189" t="s">
        <v>569</v>
      </c>
      <c r="E48" s="189"/>
      <c r="F48" s="189"/>
      <c r="G48" s="189"/>
      <c r="H48" s="189"/>
      <c r="I48" s="146">
        <v>42740000</v>
      </c>
      <c r="J48" s="146">
        <v>42350000</v>
      </c>
      <c r="K48" s="146">
        <v>41864000</v>
      </c>
    </row>
    <row r="49" spans="1:11" ht="15" customHeight="1" x14ac:dyDescent="0.25">
      <c r="A49" s="147" t="s">
        <v>51</v>
      </c>
      <c r="B49" s="183" t="s">
        <v>570</v>
      </c>
      <c r="C49" s="183"/>
      <c r="D49" s="184" t="s">
        <v>571</v>
      </c>
      <c r="E49" s="184"/>
      <c r="F49" s="184"/>
      <c r="G49" s="184"/>
      <c r="H49" s="184"/>
      <c r="I49" s="148">
        <v>42740000</v>
      </c>
      <c r="J49" s="148">
        <v>42350000</v>
      </c>
      <c r="K49" s="148">
        <v>41864000</v>
      </c>
    </row>
    <row r="50" spans="1:11" ht="101.25" customHeight="1" x14ac:dyDescent="0.25">
      <c r="A50" s="145" t="s">
        <v>51</v>
      </c>
      <c r="B50" s="188" t="s">
        <v>572</v>
      </c>
      <c r="C50" s="188"/>
      <c r="D50" s="189" t="s">
        <v>573</v>
      </c>
      <c r="E50" s="189"/>
      <c r="F50" s="189"/>
      <c r="G50" s="189"/>
      <c r="H50" s="189"/>
      <c r="I50" s="146">
        <v>46822300</v>
      </c>
      <c r="J50" s="146">
        <v>46822300</v>
      </c>
      <c r="K50" s="146">
        <v>46822300</v>
      </c>
    </row>
    <row r="51" spans="1:11" ht="23.25" customHeight="1" x14ac:dyDescent="0.25">
      <c r="A51" s="147" t="s">
        <v>51</v>
      </c>
      <c r="B51" s="183" t="s">
        <v>574</v>
      </c>
      <c r="C51" s="183"/>
      <c r="D51" s="184" t="s">
        <v>575</v>
      </c>
      <c r="E51" s="184"/>
      <c r="F51" s="184"/>
      <c r="G51" s="184"/>
      <c r="H51" s="184"/>
      <c r="I51" s="148">
        <v>23322300</v>
      </c>
      <c r="J51" s="148">
        <v>23322300</v>
      </c>
      <c r="K51" s="148">
        <v>23322300</v>
      </c>
    </row>
    <row r="52" spans="1:11" ht="23.25" customHeight="1" x14ac:dyDescent="0.25">
      <c r="A52" s="147" t="s">
        <v>51</v>
      </c>
      <c r="B52" s="183" t="s">
        <v>576</v>
      </c>
      <c r="C52" s="183"/>
      <c r="D52" s="184" t="s">
        <v>577</v>
      </c>
      <c r="E52" s="184"/>
      <c r="F52" s="184"/>
      <c r="G52" s="184"/>
      <c r="H52" s="184"/>
      <c r="I52" s="148">
        <v>23500000</v>
      </c>
      <c r="J52" s="148">
        <v>23500000</v>
      </c>
      <c r="K52" s="148">
        <v>23500000</v>
      </c>
    </row>
    <row r="53" spans="1:11" ht="24.75" customHeight="1" x14ac:dyDescent="0.25">
      <c r="A53" s="145" t="s">
        <v>51</v>
      </c>
      <c r="B53" s="186" t="s">
        <v>578</v>
      </c>
      <c r="C53" s="186"/>
      <c r="D53" s="187" t="s">
        <v>579</v>
      </c>
      <c r="E53" s="187"/>
      <c r="F53" s="187"/>
      <c r="G53" s="187"/>
      <c r="H53" s="187"/>
      <c r="I53" s="146">
        <v>1900000</v>
      </c>
      <c r="J53" s="146">
        <v>1900000</v>
      </c>
      <c r="K53" s="146">
        <v>1900000</v>
      </c>
    </row>
    <row r="54" spans="1:11" ht="22.5" customHeight="1" x14ac:dyDescent="0.25">
      <c r="A54" s="145" t="s">
        <v>51</v>
      </c>
      <c r="B54" s="186" t="s">
        <v>580</v>
      </c>
      <c r="C54" s="186"/>
      <c r="D54" s="187" t="s">
        <v>581</v>
      </c>
      <c r="E54" s="187"/>
      <c r="F54" s="187"/>
      <c r="G54" s="187"/>
      <c r="H54" s="187"/>
      <c r="I54" s="146">
        <v>1900000</v>
      </c>
      <c r="J54" s="146">
        <v>1900000</v>
      </c>
      <c r="K54" s="146">
        <v>1900000</v>
      </c>
    </row>
    <row r="55" spans="1:11" ht="57" customHeight="1" x14ac:dyDescent="0.25">
      <c r="A55" s="147" t="s">
        <v>51</v>
      </c>
      <c r="B55" s="183" t="s">
        <v>842</v>
      </c>
      <c r="C55" s="183"/>
      <c r="D55" s="184" t="s">
        <v>843</v>
      </c>
      <c r="E55" s="184"/>
      <c r="F55" s="184"/>
      <c r="G55" s="184"/>
      <c r="H55" s="184"/>
      <c r="I55" s="148">
        <v>1900000</v>
      </c>
      <c r="J55" s="148">
        <v>1900000</v>
      </c>
      <c r="K55" s="148">
        <v>1900000</v>
      </c>
    </row>
    <row r="56" spans="1:11" ht="23.25" customHeight="1" x14ac:dyDescent="0.25">
      <c r="A56" s="145" t="s">
        <v>51</v>
      </c>
      <c r="B56" s="186" t="s">
        <v>582</v>
      </c>
      <c r="C56" s="186"/>
      <c r="D56" s="187" t="s">
        <v>583</v>
      </c>
      <c r="E56" s="187"/>
      <c r="F56" s="187"/>
      <c r="G56" s="187"/>
      <c r="H56" s="187"/>
      <c r="I56" s="146">
        <v>25580000</v>
      </c>
      <c r="J56" s="146">
        <v>25580000</v>
      </c>
      <c r="K56" s="146">
        <v>25580000</v>
      </c>
    </row>
    <row r="57" spans="1:11" ht="15" customHeight="1" x14ac:dyDescent="0.25">
      <c r="A57" s="145" t="s">
        <v>51</v>
      </c>
      <c r="B57" s="186" t="s">
        <v>661</v>
      </c>
      <c r="C57" s="186"/>
      <c r="D57" s="187" t="s">
        <v>662</v>
      </c>
      <c r="E57" s="187"/>
      <c r="F57" s="187"/>
      <c r="G57" s="187"/>
      <c r="H57" s="187"/>
      <c r="I57" s="146">
        <v>25580000</v>
      </c>
      <c r="J57" s="146">
        <v>25580000</v>
      </c>
      <c r="K57" s="146">
        <v>25580000</v>
      </c>
    </row>
    <row r="58" spans="1:11" ht="17.25" customHeight="1" x14ac:dyDescent="0.25">
      <c r="A58" s="147" t="s">
        <v>51</v>
      </c>
      <c r="B58" s="183" t="s">
        <v>584</v>
      </c>
      <c r="C58" s="183"/>
      <c r="D58" s="184" t="s">
        <v>585</v>
      </c>
      <c r="E58" s="184"/>
      <c r="F58" s="184"/>
      <c r="G58" s="184"/>
      <c r="H58" s="184"/>
      <c r="I58" s="148">
        <v>25580000</v>
      </c>
      <c r="J58" s="148">
        <v>25580000</v>
      </c>
      <c r="K58" s="148">
        <v>25580000</v>
      </c>
    </row>
    <row r="59" spans="1:11" ht="23.25" customHeight="1" x14ac:dyDescent="0.25">
      <c r="A59" s="145" t="s">
        <v>51</v>
      </c>
      <c r="B59" s="186" t="s">
        <v>586</v>
      </c>
      <c r="C59" s="186"/>
      <c r="D59" s="187" t="s">
        <v>587</v>
      </c>
      <c r="E59" s="187"/>
      <c r="F59" s="187"/>
      <c r="G59" s="187"/>
      <c r="H59" s="187"/>
      <c r="I59" s="146">
        <v>160000000</v>
      </c>
      <c r="J59" s="146">
        <v>20000000</v>
      </c>
      <c r="K59" s="146">
        <v>20000000</v>
      </c>
    </row>
    <row r="60" spans="1:11" ht="34.5" customHeight="1" x14ac:dyDescent="0.25">
      <c r="A60" s="147" t="s">
        <v>51</v>
      </c>
      <c r="B60" s="183" t="s">
        <v>588</v>
      </c>
      <c r="C60" s="183"/>
      <c r="D60" s="184" t="s">
        <v>589</v>
      </c>
      <c r="E60" s="184"/>
      <c r="F60" s="184"/>
      <c r="G60" s="184"/>
      <c r="H60" s="184"/>
      <c r="I60" s="148">
        <v>30000000</v>
      </c>
      <c r="J60" s="148">
        <v>10000000</v>
      </c>
      <c r="K60" s="148">
        <v>10000000</v>
      </c>
    </row>
    <row r="61" spans="1:11" ht="72" customHeight="1" x14ac:dyDescent="0.25">
      <c r="A61" s="147" t="s">
        <v>51</v>
      </c>
      <c r="B61" s="183" t="s">
        <v>590</v>
      </c>
      <c r="C61" s="183"/>
      <c r="D61" s="184" t="s">
        <v>591</v>
      </c>
      <c r="E61" s="184"/>
      <c r="F61" s="184"/>
      <c r="G61" s="184"/>
      <c r="H61" s="184"/>
      <c r="I61" s="148">
        <v>30000000</v>
      </c>
      <c r="J61" s="148">
        <v>10000000</v>
      </c>
      <c r="K61" s="148">
        <v>10000000</v>
      </c>
    </row>
    <row r="62" spans="1:11" ht="34.5" customHeight="1" x14ac:dyDescent="0.25">
      <c r="A62" s="147" t="s">
        <v>51</v>
      </c>
      <c r="B62" s="183" t="s">
        <v>717</v>
      </c>
      <c r="C62" s="183"/>
      <c r="D62" s="184" t="s">
        <v>718</v>
      </c>
      <c r="E62" s="184"/>
      <c r="F62" s="184"/>
      <c r="G62" s="184"/>
      <c r="H62" s="184"/>
      <c r="I62" s="148">
        <v>100000000</v>
      </c>
      <c r="J62" s="148">
        <v>0</v>
      </c>
      <c r="K62" s="148">
        <v>0</v>
      </c>
    </row>
    <row r="63" spans="1:11" ht="18.75" customHeight="1" x14ac:dyDescent="0.25">
      <c r="A63" s="145" t="s">
        <v>51</v>
      </c>
      <c r="B63" s="186" t="s">
        <v>592</v>
      </c>
      <c r="C63" s="186"/>
      <c r="D63" s="187" t="s">
        <v>593</v>
      </c>
      <c r="E63" s="187"/>
      <c r="F63" s="187"/>
      <c r="G63" s="187"/>
      <c r="H63" s="187"/>
      <c r="I63" s="146">
        <v>12000000</v>
      </c>
      <c r="J63" s="146">
        <v>10500000</v>
      </c>
      <c r="K63" s="146">
        <v>10000000</v>
      </c>
    </row>
    <row r="64" spans="1:11" ht="18" customHeight="1" x14ac:dyDescent="0.25">
      <c r="A64" s="145" t="s">
        <v>51</v>
      </c>
      <c r="B64" s="186" t="s">
        <v>767</v>
      </c>
      <c r="C64" s="186"/>
      <c r="D64" s="187" t="s">
        <v>768</v>
      </c>
      <c r="E64" s="187"/>
      <c r="F64" s="187"/>
      <c r="G64" s="187"/>
      <c r="H64" s="187"/>
      <c r="I64" s="146">
        <v>12000000</v>
      </c>
      <c r="J64" s="146">
        <v>10500000</v>
      </c>
      <c r="K64" s="146">
        <v>10000000</v>
      </c>
    </row>
    <row r="65" spans="1:11" ht="34.5" customHeight="1" x14ac:dyDescent="0.25">
      <c r="A65" s="147" t="s">
        <v>51</v>
      </c>
      <c r="B65" s="183" t="s">
        <v>594</v>
      </c>
      <c r="C65" s="183"/>
      <c r="D65" s="184" t="s">
        <v>595</v>
      </c>
      <c r="E65" s="184"/>
      <c r="F65" s="184"/>
      <c r="G65" s="184"/>
      <c r="H65" s="184"/>
      <c r="I65" s="148">
        <v>3000000</v>
      </c>
      <c r="J65" s="148">
        <v>3000000</v>
      </c>
      <c r="K65" s="148">
        <v>3000000</v>
      </c>
    </row>
    <row r="66" spans="1:11" ht="28.5" customHeight="1" x14ac:dyDescent="0.25">
      <c r="A66" s="147" t="s">
        <v>51</v>
      </c>
      <c r="B66" s="183" t="s">
        <v>596</v>
      </c>
      <c r="C66" s="183"/>
      <c r="D66" s="184" t="s">
        <v>597</v>
      </c>
      <c r="E66" s="184"/>
      <c r="F66" s="184"/>
      <c r="G66" s="184"/>
      <c r="H66" s="184"/>
      <c r="I66" s="148">
        <v>9000000</v>
      </c>
      <c r="J66" s="148">
        <v>7500000</v>
      </c>
      <c r="K66" s="148">
        <v>7000000</v>
      </c>
    </row>
    <row r="67" spans="1:11" ht="21" customHeight="1" x14ac:dyDescent="0.25">
      <c r="A67" s="145" t="s">
        <v>51</v>
      </c>
      <c r="B67" s="186" t="s">
        <v>598</v>
      </c>
      <c r="C67" s="186"/>
      <c r="D67" s="187" t="s">
        <v>599</v>
      </c>
      <c r="E67" s="187"/>
      <c r="F67" s="187"/>
      <c r="G67" s="187"/>
      <c r="H67" s="187"/>
      <c r="I67" s="146">
        <v>9364272380</v>
      </c>
      <c r="J67" s="146">
        <v>9067542669</v>
      </c>
      <c r="K67" s="146">
        <v>6570067910</v>
      </c>
    </row>
    <row r="68" spans="1:11" ht="23.25" customHeight="1" x14ac:dyDescent="0.25">
      <c r="A68" s="145" t="s">
        <v>51</v>
      </c>
      <c r="B68" s="186" t="s">
        <v>600</v>
      </c>
      <c r="C68" s="186"/>
      <c r="D68" s="187" t="s">
        <v>601</v>
      </c>
      <c r="E68" s="187"/>
      <c r="F68" s="187"/>
      <c r="G68" s="187"/>
      <c r="H68" s="187"/>
      <c r="I68" s="146">
        <v>9364272380</v>
      </c>
      <c r="J68" s="146">
        <v>9067542669</v>
      </c>
      <c r="K68" s="146">
        <v>6570067910</v>
      </c>
    </row>
    <row r="69" spans="1:11" ht="23.25" customHeight="1" x14ac:dyDescent="0.25">
      <c r="A69" s="145" t="s">
        <v>51</v>
      </c>
      <c r="B69" s="186" t="s">
        <v>602</v>
      </c>
      <c r="C69" s="186"/>
      <c r="D69" s="187" t="s">
        <v>603</v>
      </c>
      <c r="E69" s="187"/>
      <c r="F69" s="187"/>
      <c r="G69" s="187"/>
      <c r="H69" s="187"/>
      <c r="I69" s="146">
        <v>3785803250</v>
      </c>
      <c r="J69" s="146">
        <v>3513423100</v>
      </c>
      <c r="K69" s="146">
        <v>1070343180</v>
      </c>
    </row>
    <row r="70" spans="1:11" ht="72.75" customHeight="1" x14ac:dyDescent="0.25">
      <c r="A70" s="147" t="s">
        <v>51</v>
      </c>
      <c r="B70" s="183" t="s">
        <v>604</v>
      </c>
      <c r="C70" s="183"/>
      <c r="D70" s="184" t="s">
        <v>605</v>
      </c>
      <c r="E70" s="184"/>
      <c r="F70" s="184"/>
      <c r="G70" s="184"/>
      <c r="H70" s="184"/>
      <c r="I70" s="148">
        <v>214485000</v>
      </c>
      <c r="J70" s="148">
        <v>105590000</v>
      </c>
      <c r="K70" s="148">
        <v>111109000</v>
      </c>
    </row>
    <row r="71" spans="1:11" ht="64.5" customHeight="1" x14ac:dyDescent="0.25">
      <c r="A71" s="147" t="s">
        <v>51</v>
      </c>
      <c r="B71" s="183" t="s">
        <v>606</v>
      </c>
      <c r="C71" s="183"/>
      <c r="D71" s="184" t="s">
        <v>607</v>
      </c>
      <c r="E71" s="184"/>
      <c r="F71" s="184"/>
      <c r="G71" s="184"/>
      <c r="H71" s="184"/>
      <c r="I71" s="148">
        <v>2195100</v>
      </c>
      <c r="J71" s="148">
        <v>0</v>
      </c>
      <c r="K71" s="148">
        <v>0</v>
      </c>
    </row>
    <row r="72" spans="1:11" ht="60.75" customHeight="1" x14ac:dyDescent="0.25">
      <c r="A72" s="147" t="s">
        <v>51</v>
      </c>
      <c r="B72" s="183" t="s">
        <v>648</v>
      </c>
      <c r="C72" s="183"/>
      <c r="D72" s="184" t="s">
        <v>647</v>
      </c>
      <c r="E72" s="184"/>
      <c r="F72" s="184"/>
      <c r="G72" s="184"/>
      <c r="H72" s="184"/>
      <c r="I72" s="148">
        <v>0</v>
      </c>
      <c r="J72" s="148">
        <v>8816710</v>
      </c>
      <c r="K72" s="148">
        <v>0</v>
      </c>
    </row>
    <row r="73" spans="1:11" ht="86.25" customHeight="1" x14ac:dyDescent="0.25">
      <c r="A73" s="147" t="s">
        <v>51</v>
      </c>
      <c r="B73" s="183" t="s">
        <v>608</v>
      </c>
      <c r="C73" s="183"/>
      <c r="D73" s="184" t="s">
        <v>609</v>
      </c>
      <c r="E73" s="184"/>
      <c r="F73" s="184"/>
      <c r="G73" s="184"/>
      <c r="H73" s="184"/>
      <c r="I73" s="148">
        <v>0</v>
      </c>
      <c r="J73" s="148">
        <v>383000</v>
      </c>
      <c r="K73" s="148">
        <v>890000</v>
      </c>
    </row>
    <row r="74" spans="1:11" ht="39" customHeight="1" x14ac:dyDescent="0.25">
      <c r="A74" s="147" t="s">
        <v>51</v>
      </c>
      <c r="B74" s="183" t="s">
        <v>646</v>
      </c>
      <c r="C74" s="183"/>
      <c r="D74" s="184" t="s">
        <v>645</v>
      </c>
      <c r="E74" s="184"/>
      <c r="F74" s="184"/>
      <c r="G74" s="184"/>
      <c r="H74" s="184"/>
      <c r="I74" s="148">
        <v>6393700</v>
      </c>
      <c r="J74" s="148">
        <v>6956200</v>
      </c>
      <c r="K74" s="148">
        <v>0</v>
      </c>
    </row>
    <row r="75" spans="1:11" ht="36.75" customHeight="1" x14ac:dyDescent="0.25">
      <c r="A75" s="147" t="s">
        <v>51</v>
      </c>
      <c r="B75" s="183" t="s">
        <v>644</v>
      </c>
      <c r="C75" s="183"/>
      <c r="D75" s="184" t="s">
        <v>643</v>
      </c>
      <c r="E75" s="184"/>
      <c r="F75" s="184"/>
      <c r="G75" s="184"/>
      <c r="H75" s="184"/>
      <c r="I75" s="148">
        <v>72556400</v>
      </c>
      <c r="J75" s="148">
        <v>75966400</v>
      </c>
      <c r="K75" s="148">
        <v>0</v>
      </c>
    </row>
    <row r="76" spans="1:11" ht="53.25" customHeight="1" x14ac:dyDescent="0.25">
      <c r="A76" s="147" t="s">
        <v>51</v>
      </c>
      <c r="B76" s="183" t="s">
        <v>610</v>
      </c>
      <c r="C76" s="183"/>
      <c r="D76" s="184" t="s">
        <v>611</v>
      </c>
      <c r="E76" s="184"/>
      <c r="F76" s="184"/>
      <c r="G76" s="184"/>
      <c r="H76" s="184"/>
      <c r="I76" s="148">
        <v>193623900</v>
      </c>
      <c r="J76" s="148">
        <v>193623900</v>
      </c>
      <c r="K76" s="148">
        <v>213562100</v>
      </c>
    </row>
    <row r="77" spans="1:11" ht="45.75" customHeight="1" x14ac:dyDescent="0.25">
      <c r="A77" s="147" t="s">
        <v>51</v>
      </c>
      <c r="B77" s="183" t="s">
        <v>612</v>
      </c>
      <c r="C77" s="183"/>
      <c r="D77" s="184" t="s">
        <v>613</v>
      </c>
      <c r="E77" s="184"/>
      <c r="F77" s="184"/>
      <c r="G77" s="184"/>
      <c r="H77" s="184"/>
      <c r="I77" s="148">
        <v>1016187400</v>
      </c>
      <c r="J77" s="148">
        <v>499840500</v>
      </c>
      <c r="K77" s="148">
        <v>0</v>
      </c>
    </row>
    <row r="78" spans="1:11" ht="51" customHeight="1" x14ac:dyDescent="0.25">
      <c r="A78" s="147" t="s">
        <v>51</v>
      </c>
      <c r="B78" s="183" t="s">
        <v>614</v>
      </c>
      <c r="C78" s="183"/>
      <c r="D78" s="184" t="s">
        <v>615</v>
      </c>
      <c r="E78" s="184"/>
      <c r="F78" s="184"/>
      <c r="G78" s="184"/>
      <c r="H78" s="184"/>
      <c r="I78" s="148">
        <v>5447200</v>
      </c>
      <c r="J78" s="148">
        <v>2870000</v>
      </c>
      <c r="K78" s="148">
        <v>3037050</v>
      </c>
    </row>
    <row r="79" spans="1:11" ht="33" customHeight="1" x14ac:dyDescent="0.25">
      <c r="A79" s="147" t="s">
        <v>51</v>
      </c>
      <c r="B79" s="183" t="s">
        <v>616</v>
      </c>
      <c r="C79" s="183"/>
      <c r="D79" s="184" t="s">
        <v>617</v>
      </c>
      <c r="E79" s="184"/>
      <c r="F79" s="184"/>
      <c r="G79" s="184"/>
      <c r="H79" s="184"/>
      <c r="I79" s="148">
        <v>6367100</v>
      </c>
      <c r="J79" s="148">
        <v>9635630</v>
      </c>
      <c r="K79" s="148">
        <v>8916640</v>
      </c>
    </row>
    <row r="80" spans="1:11" ht="23.25" customHeight="1" x14ac:dyDescent="0.25">
      <c r="A80" s="147" t="s">
        <v>51</v>
      </c>
      <c r="B80" s="183" t="s">
        <v>618</v>
      </c>
      <c r="C80" s="183"/>
      <c r="D80" s="184" t="s">
        <v>619</v>
      </c>
      <c r="E80" s="184"/>
      <c r="F80" s="184"/>
      <c r="G80" s="184"/>
      <c r="H80" s="184"/>
      <c r="I80" s="148">
        <v>1099200</v>
      </c>
      <c r="J80" s="148">
        <v>1102700</v>
      </c>
      <c r="K80" s="148">
        <v>0</v>
      </c>
    </row>
    <row r="81" spans="1:11" ht="51" customHeight="1" x14ac:dyDescent="0.25">
      <c r="A81" s="147" t="s">
        <v>51</v>
      </c>
      <c r="B81" s="183" t="s">
        <v>844</v>
      </c>
      <c r="C81" s="183"/>
      <c r="D81" s="184" t="s">
        <v>845</v>
      </c>
      <c r="E81" s="184"/>
      <c r="F81" s="184"/>
      <c r="G81" s="184"/>
      <c r="H81" s="184"/>
      <c r="I81" s="148">
        <v>656663900</v>
      </c>
      <c r="J81" s="148">
        <v>565771721</v>
      </c>
      <c r="K81" s="148">
        <v>0</v>
      </c>
    </row>
    <row r="82" spans="1:11" ht="25.5" customHeight="1" x14ac:dyDescent="0.25">
      <c r="A82" s="147" t="s">
        <v>51</v>
      </c>
      <c r="B82" s="183" t="s">
        <v>846</v>
      </c>
      <c r="C82" s="183"/>
      <c r="D82" s="184" t="s">
        <v>847</v>
      </c>
      <c r="E82" s="184"/>
      <c r="F82" s="184"/>
      <c r="G82" s="184"/>
      <c r="H82" s="184"/>
      <c r="I82" s="148">
        <v>0</v>
      </c>
      <c r="J82" s="148">
        <v>0</v>
      </c>
      <c r="K82" s="148">
        <v>187800000</v>
      </c>
    </row>
    <row r="83" spans="1:11" ht="58.5" customHeight="1" x14ac:dyDescent="0.25">
      <c r="A83" s="147" t="s">
        <v>51</v>
      </c>
      <c r="B83" s="183" t="s">
        <v>848</v>
      </c>
      <c r="C83" s="183"/>
      <c r="D83" s="184" t="s">
        <v>849</v>
      </c>
      <c r="E83" s="184"/>
      <c r="F83" s="184"/>
      <c r="G83" s="184"/>
      <c r="H83" s="184"/>
      <c r="I83" s="148">
        <v>2250000</v>
      </c>
      <c r="J83" s="148">
        <v>0</v>
      </c>
      <c r="K83" s="148">
        <v>0</v>
      </c>
    </row>
    <row r="84" spans="1:11" ht="15" customHeight="1" x14ac:dyDescent="0.25">
      <c r="A84" s="147" t="s">
        <v>51</v>
      </c>
      <c r="B84" s="183" t="s">
        <v>620</v>
      </c>
      <c r="C84" s="183"/>
      <c r="D84" s="184" t="s">
        <v>621</v>
      </c>
      <c r="E84" s="184"/>
      <c r="F84" s="184"/>
      <c r="G84" s="184"/>
      <c r="H84" s="184"/>
      <c r="I84" s="148">
        <v>1608534400</v>
      </c>
      <c r="J84" s="148">
        <v>2042866400</v>
      </c>
      <c r="K84" s="148">
        <v>545028390</v>
      </c>
    </row>
    <row r="85" spans="1:11" ht="24.75" customHeight="1" x14ac:dyDescent="0.25">
      <c r="A85" s="145" t="s">
        <v>51</v>
      </c>
      <c r="B85" s="186" t="s">
        <v>622</v>
      </c>
      <c r="C85" s="186"/>
      <c r="D85" s="187" t="s">
        <v>623</v>
      </c>
      <c r="E85" s="187"/>
      <c r="F85" s="187"/>
      <c r="G85" s="187"/>
      <c r="H85" s="187"/>
      <c r="I85" s="146">
        <v>5558469130</v>
      </c>
      <c r="J85" s="146">
        <v>5554119630</v>
      </c>
      <c r="K85" s="146">
        <v>5499724730</v>
      </c>
    </row>
    <row r="86" spans="1:11" ht="34.5" customHeight="1" x14ac:dyDescent="0.25">
      <c r="A86" s="147" t="s">
        <v>51</v>
      </c>
      <c r="B86" s="183" t="s">
        <v>624</v>
      </c>
      <c r="C86" s="183"/>
      <c r="D86" s="184" t="s">
        <v>625</v>
      </c>
      <c r="E86" s="184"/>
      <c r="F86" s="184"/>
      <c r="G86" s="184"/>
      <c r="H86" s="184"/>
      <c r="I86" s="148">
        <v>59116830</v>
      </c>
      <c r="J86" s="148">
        <v>59296830</v>
      </c>
      <c r="K86" s="148">
        <v>59431830</v>
      </c>
    </row>
    <row r="87" spans="1:11" ht="70.5" customHeight="1" x14ac:dyDescent="0.25">
      <c r="A87" s="147" t="s">
        <v>51</v>
      </c>
      <c r="B87" s="183" t="s">
        <v>626</v>
      </c>
      <c r="C87" s="183"/>
      <c r="D87" s="184" t="s">
        <v>627</v>
      </c>
      <c r="E87" s="184"/>
      <c r="F87" s="184"/>
      <c r="G87" s="184"/>
      <c r="H87" s="184"/>
      <c r="I87" s="148">
        <v>101028000</v>
      </c>
      <c r="J87" s="148">
        <v>101028000</v>
      </c>
      <c r="K87" s="148">
        <v>101028000</v>
      </c>
    </row>
    <row r="88" spans="1:11" ht="57.75" customHeight="1" x14ac:dyDescent="0.25">
      <c r="A88" s="147" t="s">
        <v>51</v>
      </c>
      <c r="B88" s="183" t="s">
        <v>628</v>
      </c>
      <c r="C88" s="183"/>
      <c r="D88" s="184" t="s">
        <v>629</v>
      </c>
      <c r="E88" s="184"/>
      <c r="F88" s="184"/>
      <c r="G88" s="184"/>
      <c r="H88" s="184"/>
      <c r="I88" s="148">
        <v>113919000</v>
      </c>
      <c r="J88" s="148">
        <v>113919000</v>
      </c>
      <c r="K88" s="148">
        <v>56960000</v>
      </c>
    </row>
    <row r="89" spans="1:11" ht="57" customHeight="1" x14ac:dyDescent="0.25">
      <c r="A89" s="147" t="s">
        <v>51</v>
      </c>
      <c r="B89" s="183" t="s">
        <v>630</v>
      </c>
      <c r="C89" s="183"/>
      <c r="D89" s="184" t="s">
        <v>631</v>
      </c>
      <c r="E89" s="184"/>
      <c r="F89" s="184"/>
      <c r="G89" s="184"/>
      <c r="H89" s="184"/>
      <c r="I89" s="148">
        <v>8300</v>
      </c>
      <c r="J89" s="148">
        <v>8800</v>
      </c>
      <c r="K89" s="148">
        <v>7900</v>
      </c>
    </row>
    <row r="90" spans="1:11" ht="72.75" customHeight="1" x14ac:dyDescent="0.25">
      <c r="A90" s="147" t="s">
        <v>51</v>
      </c>
      <c r="B90" s="183" t="s">
        <v>663</v>
      </c>
      <c r="C90" s="183"/>
      <c r="D90" s="184" t="s">
        <v>769</v>
      </c>
      <c r="E90" s="184"/>
      <c r="F90" s="184"/>
      <c r="G90" s="184"/>
      <c r="H90" s="184"/>
      <c r="I90" s="148">
        <v>0</v>
      </c>
      <c r="J90" s="148">
        <v>0</v>
      </c>
      <c r="K90" s="148">
        <v>2430000</v>
      </c>
    </row>
    <row r="91" spans="1:11" ht="52.5" customHeight="1" x14ac:dyDescent="0.25">
      <c r="A91" s="147" t="s">
        <v>51</v>
      </c>
      <c r="B91" s="183" t="s">
        <v>632</v>
      </c>
      <c r="C91" s="183"/>
      <c r="D91" s="184" t="s">
        <v>633</v>
      </c>
      <c r="E91" s="184"/>
      <c r="F91" s="184"/>
      <c r="G91" s="184"/>
      <c r="H91" s="184"/>
      <c r="I91" s="148">
        <v>106907000</v>
      </c>
      <c r="J91" s="148">
        <v>102377000</v>
      </c>
      <c r="K91" s="148">
        <v>102377000</v>
      </c>
    </row>
    <row r="92" spans="1:11" ht="15" customHeight="1" x14ac:dyDescent="0.25">
      <c r="A92" s="147" t="s">
        <v>51</v>
      </c>
      <c r="B92" s="183" t="s">
        <v>634</v>
      </c>
      <c r="C92" s="183"/>
      <c r="D92" s="184" t="s">
        <v>635</v>
      </c>
      <c r="E92" s="184"/>
      <c r="F92" s="184"/>
      <c r="G92" s="184"/>
      <c r="H92" s="184"/>
      <c r="I92" s="148">
        <v>5177490000</v>
      </c>
      <c r="J92" s="148">
        <v>5177490000</v>
      </c>
      <c r="K92" s="148">
        <v>5177490000</v>
      </c>
    </row>
    <row r="93" spans="1:11" ht="15" customHeight="1" x14ac:dyDescent="0.25">
      <c r="A93" s="145" t="s">
        <v>51</v>
      </c>
      <c r="B93" s="186" t="s">
        <v>636</v>
      </c>
      <c r="C93" s="186"/>
      <c r="D93" s="187" t="s">
        <v>637</v>
      </c>
      <c r="E93" s="187"/>
      <c r="F93" s="187"/>
      <c r="G93" s="187"/>
      <c r="H93" s="187"/>
      <c r="I93" s="146">
        <v>20000000</v>
      </c>
      <c r="J93" s="146">
        <v>0</v>
      </c>
      <c r="K93" s="146">
        <v>0</v>
      </c>
    </row>
    <row r="94" spans="1:11" ht="23.25" customHeight="1" x14ac:dyDescent="0.25">
      <c r="A94" s="147" t="s">
        <v>51</v>
      </c>
      <c r="B94" s="183" t="s">
        <v>638</v>
      </c>
      <c r="C94" s="183"/>
      <c r="D94" s="184" t="s">
        <v>639</v>
      </c>
      <c r="E94" s="184"/>
      <c r="F94" s="184"/>
      <c r="G94" s="184"/>
      <c r="H94" s="184"/>
      <c r="I94" s="148">
        <v>20000000</v>
      </c>
      <c r="J94" s="148">
        <v>0</v>
      </c>
      <c r="K94" s="148">
        <v>0</v>
      </c>
    </row>
    <row r="95" spans="1:11" ht="21" customHeight="1" x14ac:dyDescent="0.25">
      <c r="A95" s="185" t="s">
        <v>640</v>
      </c>
      <c r="B95" s="185"/>
      <c r="C95" s="185"/>
      <c r="D95" s="185"/>
      <c r="E95" s="185"/>
      <c r="F95" s="185"/>
      <c r="G95" s="185"/>
      <c r="H95" s="185"/>
      <c r="I95" s="146">
        <v>17865284380</v>
      </c>
      <c r="J95" s="146">
        <v>18284246669</v>
      </c>
      <c r="K95" s="146">
        <v>16772815910</v>
      </c>
    </row>
    <row r="96" spans="1:11" x14ac:dyDescent="0.25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</row>
  </sheetData>
  <mergeCells count="180">
    <mergeCell ref="B10:C10"/>
    <mergeCell ref="D10:H10"/>
    <mergeCell ref="B11:C11"/>
    <mergeCell ref="D11:H11"/>
    <mergeCell ref="B12:C12"/>
    <mergeCell ref="D12:H12"/>
    <mergeCell ref="H1:K1"/>
    <mergeCell ref="H2:K2"/>
    <mergeCell ref="H3:K3"/>
    <mergeCell ref="A5:K5"/>
    <mergeCell ref="A7:K7"/>
    <mergeCell ref="A8:A9"/>
    <mergeCell ref="B8:C9"/>
    <mergeCell ref="D8:H9"/>
    <mergeCell ref="I8:K8"/>
    <mergeCell ref="B16:C16"/>
    <mergeCell ref="D16:H16"/>
    <mergeCell ref="B17:C17"/>
    <mergeCell ref="D17:H17"/>
    <mergeCell ref="B18:C18"/>
    <mergeCell ref="D18:H18"/>
    <mergeCell ref="B13:C13"/>
    <mergeCell ref="D13:H13"/>
    <mergeCell ref="B14:C14"/>
    <mergeCell ref="D14:H14"/>
    <mergeCell ref="B15:C15"/>
    <mergeCell ref="D15:H15"/>
    <mergeCell ref="B22:C22"/>
    <mergeCell ref="D22:H22"/>
    <mergeCell ref="B23:C23"/>
    <mergeCell ref="D23:H23"/>
    <mergeCell ref="B24:C24"/>
    <mergeCell ref="D24:H24"/>
    <mergeCell ref="B19:C19"/>
    <mergeCell ref="D19:H19"/>
    <mergeCell ref="B20:C20"/>
    <mergeCell ref="D20:H20"/>
    <mergeCell ref="B21:C21"/>
    <mergeCell ref="D21:H21"/>
    <mergeCell ref="B28:C28"/>
    <mergeCell ref="D28:H28"/>
    <mergeCell ref="B29:C29"/>
    <mergeCell ref="D29:H29"/>
    <mergeCell ref="B30:C30"/>
    <mergeCell ref="D30:H30"/>
    <mergeCell ref="B25:C25"/>
    <mergeCell ref="D25:H25"/>
    <mergeCell ref="B26:C26"/>
    <mergeCell ref="D26:H26"/>
    <mergeCell ref="B27:C27"/>
    <mergeCell ref="D27:H27"/>
    <mergeCell ref="B34:C34"/>
    <mergeCell ref="D34:H34"/>
    <mergeCell ref="B35:C35"/>
    <mergeCell ref="D35:H35"/>
    <mergeCell ref="B36:C36"/>
    <mergeCell ref="D36:H36"/>
    <mergeCell ref="B31:C31"/>
    <mergeCell ref="D31:H31"/>
    <mergeCell ref="B32:C32"/>
    <mergeCell ref="D32:H32"/>
    <mergeCell ref="B33:C33"/>
    <mergeCell ref="D33:H33"/>
    <mergeCell ref="B40:C40"/>
    <mergeCell ref="D40:H40"/>
    <mergeCell ref="B41:C41"/>
    <mergeCell ref="D41:H41"/>
    <mergeCell ref="B42:C42"/>
    <mergeCell ref="D42:H42"/>
    <mergeCell ref="B37:C37"/>
    <mergeCell ref="D37:H37"/>
    <mergeCell ref="B38:C38"/>
    <mergeCell ref="D38:H38"/>
    <mergeCell ref="B39:C39"/>
    <mergeCell ref="D39:H39"/>
    <mergeCell ref="B46:C46"/>
    <mergeCell ref="D46:H46"/>
    <mergeCell ref="B47:C47"/>
    <mergeCell ref="D47:H47"/>
    <mergeCell ref="B48:C48"/>
    <mergeCell ref="D48:H48"/>
    <mergeCell ref="B43:C43"/>
    <mergeCell ref="D43:H43"/>
    <mergeCell ref="B44:C44"/>
    <mergeCell ref="D44:H44"/>
    <mergeCell ref="B45:C45"/>
    <mergeCell ref="D45:H45"/>
    <mergeCell ref="B52:C52"/>
    <mergeCell ref="D52:H52"/>
    <mergeCell ref="B53:C53"/>
    <mergeCell ref="D53:H53"/>
    <mergeCell ref="B54:C54"/>
    <mergeCell ref="D54:H54"/>
    <mergeCell ref="B49:C49"/>
    <mergeCell ref="D49:H49"/>
    <mergeCell ref="B50:C50"/>
    <mergeCell ref="D50:H50"/>
    <mergeCell ref="B51:C51"/>
    <mergeCell ref="D51:H51"/>
    <mergeCell ref="B58:C58"/>
    <mergeCell ref="D58:H58"/>
    <mergeCell ref="B59:C59"/>
    <mergeCell ref="D59:H59"/>
    <mergeCell ref="B60:C60"/>
    <mergeCell ref="D60:H60"/>
    <mergeCell ref="B55:C55"/>
    <mergeCell ref="D55:H55"/>
    <mergeCell ref="B56:C56"/>
    <mergeCell ref="D56:H56"/>
    <mergeCell ref="B57:C57"/>
    <mergeCell ref="D57:H57"/>
    <mergeCell ref="B64:C64"/>
    <mergeCell ref="D64:H64"/>
    <mergeCell ref="B65:C65"/>
    <mergeCell ref="D65:H65"/>
    <mergeCell ref="B66:C66"/>
    <mergeCell ref="D66:H66"/>
    <mergeCell ref="B61:C61"/>
    <mergeCell ref="D61:H61"/>
    <mergeCell ref="B62:C62"/>
    <mergeCell ref="D62:H62"/>
    <mergeCell ref="B63:C63"/>
    <mergeCell ref="D63:H63"/>
    <mergeCell ref="B70:C70"/>
    <mergeCell ref="D70:H70"/>
    <mergeCell ref="B71:C71"/>
    <mergeCell ref="D71:H71"/>
    <mergeCell ref="B72:C72"/>
    <mergeCell ref="D72:H72"/>
    <mergeCell ref="B67:C67"/>
    <mergeCell ref="D67:H67"/>
    <mergeCell ref="B68:C68"/>
    <mergeCell ref="D68:H68"/>
    <mergeCell ref="B69:C69"/>
    <mergeCell ref="D69:H69"/>
    <mergeCell ref="B76:C76"/>
    <mergeCell ref="D76:H76"/>
    <mergeCell ref="B77:C77"/>
    <mergeCell ref="D77:H77"/>
    <mergeCell ref="B78:C78"/>
    <mergeCell ref="D78:H78"/>
    <mergeCell ref="B73:C73"/>
    <mergeCell ref="D73:H73"/>
    <mergeCell ref="B74:C74"/>
    <mergeCell ref="D74:H74"/>
    <mergeCell ref="B75:C75"/>
    <mergeCell ref="D75:H75"/>
    <mergeCell ref="B82:C82"/>
    <mergeCell ref="D82:H82"/>
    <mergeCell ref="B83:C83"/>
    <mergeCell ref="D83:H83"/>
    <mergeCell ref="B84:C84"/>
    <mergeCell ref="D84:H84"/>
    <mergeCell ref="B79:C79"/>
    <mergeCell ref="D79:H79"/>
    <mergeCell ref="B80:C80"/>
    <mergeCell ref="D80:H80"/>
    <mergeCell ref="B81:C81"/>
    <mergeCell ref="D81:H81"/>
    <mergeCell ref="B88:C88"/>
    <mergeCell ref="D88:H88"/>
    <mergeCell ref="B89:C89"/>
    <mergeCell ref="D89:H89"/>
    <mergeCell ref="B90:C90"/>
    <mergeCell ref="D90:H90"/>
    <mergeCell ref="B85:C85"/>
    <mergeCell ref="D85:H85"/>
    <mergeCell ref="B86:C86"/>
    <mergeCell ref="D86:H86"/>
    <mergeCell ref="B87:C87"/>
    <mergeCell ref="D87:H87"/>
    <mergeCell ref="B94:C94"/>
    <mergeCell ref="D94:H94"/>
    <mergeCell ref="A95:H95"/>
    <mergeCell ref="B91:C91"/>
    <mergeCell ref="D91:H91"/>
    <mergeCell ref="B92:C92"/>
    <mergeCell ref="D92:H92"/>
    <mergeCell ref="B93:C93"/>
    <mergeCell ref="D93:H93"/>
  </mergeCells>
  <pageMargins left="0.78740157480314965" right="0.39370078740157483" top="0.78740157480314965" bottom="0.78740157480314965" header="0.23622047244094491" footer="0.23622047244094491"/>
  <pageSetup paperSize="9" scale="96" firstPageNumber="8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7"/>
  <sheetViews>
    <sheetView zoomScaleNormal="100" workbookViewId="0">
      <selection activeCell="J47" sqref="J47:K47"/>
    </sheetView>
  </sheetViews>
  <sheetFormatPr defaultRowHeight="15" x14ac:dyDescent="0.25"/>
  <cols>
    <col min="1" max="1" width="20" style="43" customWidth="1"/>
    <col min="2" max="2" width="27.7109375" style="43" customWidth="1"/>
    <col min="3" max="5" width="12.42578125" style="43" customWidth="1"/>
    <col min="6" max="6" width="16.42578125" style="43" customWidth="1"/>
    <col min="7" max="7" width="9.140625" style="43" customWidth="1"/>
    <col min="8" max="9" width="19.42578125" style="43" customWidth="1"/>
    <col min="10" max="10" width="15.42578125" style="43" customWidth="1"/>
    <col min="11" max="11" width="8.42578125" style="43" customWidth="1"/>
    <col min="12" max="16384" width="9.140625" style="43"/>
  </cols>
  <sheetData>
    <row r="1" spans="1:11" x14ac:dyDescent="0.25">
      <c r="A1" s="217" t="s">
        <v>658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2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x14ac:dyDescent="0.25">
      <c r="A3" s="217" t="s">
        <v>656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x14ac:dyDescent="0.25">
      <c r="A4" s="41"/>
      <c r="B4" s="42"/>
      <c r="C4" s="33"/>
      <c r="D4" s="33"/>
      <c r="E4" s="55"/>
      <c r="F4" s="33"/>
      <c r="G4" s="34"/>
      <c r="H4" s="32"/>
    </row>
    <row r="5" spans="1:11" ht="15" customHeight="1" x14ac:dyDescent="0.25">
      <c r="A5" s="225" t="s">
        <v>1135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15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1" ht="15.75" thickBot="1" x14ac:dyDescent="0.3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160"/>
    </row>
    <row r="8" spans="1:11" ht="32.1" customHeight="1" thickBot="1" x14ac:dyDescent="0.3">
      <c r="A8" s="204" t="s">
        <v>526</v>
      </c>
      <c r="B8" s="204"/>
      <c r="C8" s="210" t="s">
        <v>539</v>
      </c>
      <c r="D8" s="210" t="s">
        <v>525</v>
      </c>
      <c r="E8" s="210" t="s">
        <v>524</v>
      </c>
      <c r="F8" s="204" t="s">
        <v>523</v>
      </c>
      <c r="G8" s="204" t="s">
        <v>522</v>
      </c>
      <c r="H8" s="202" t="s">
        <v>521</v>
      </c>
      <c r="I8" s="212"/>
      <c r="J8" s="212"/>
      <c r="K8" s="203"/>
    </row>
    <row r="9" spans="1:11" ht="17.25" customHeight="1" thickBot="1" x14ac:dyDescent="0.3">
      <c r="A9" s="204"/>
      <c r="B9" s="204"/>
      <c r="C9" s="211"/>
      <c r="D9" s="211"/>
      <c r="E9" s="211"/>
      <c r="F9" s="204"/>
      <c r="G9" s="204"/>
      <c r="H9" s="161" t="s">
        <v>14</v>
      </c>
      <c r="I9" s="161" t="s">
        <v>16</v>
      </c>
      <c r="J9" s="202" t="s">
        <v>820</v>
      </c>
      <c r="K9" s="203"/>
    </row>
    <row r="10" spans="1:11" ht="15" customHeight="1" thickBot="1" x14ac:dyDescent="0.3">
      <c r="A10" s="204">
        <v>1</v>
      </c>
      <c r="B10" s="204"/>
      <c r="C10" s="161">
        <v>2</v>
      </c>
      <c r="D10" s="161">
        <v>3</v>
      </c>
      <c r="E10" s="161">
        <v>4</v>
      </c>
      <c r="F10" s="161">
        <v>5</v>
      </c>
      <c r="G10" s="161">
        <v>6</v>
      </c>
      <c r="H10" s="161">
        <v>7</v>
      </c>
      <c r="I10" s="161">
        <v>8</v>
      </c>
      <c r="J10" s="202">
        <v>9</v>
      </c>
      <c r="K10" s="203"/>
    </row>
    <row r="11" spans="1:11" ht="23.25" customHeight="1" x14ac:dyDescent="0.25">
      <c r="A11" s="205" t="s">
        <v>520</v>
      </c>
      <c r="B11" s="206"/>
      <c r="C11" s="162" t="s">
        <v>60</v>
      </c>
      <c r="D11" s="162"/>
      <c r="E11" s="162"/>
      <c r="F11" s="162"/>
      <c r="G11" s="162"/>
      <c r="H11" s="163">
        <v>9789252000.7900009</v>
      </c>
      <c r="I11" s="163">
        <v>9312109884.8899994</v>
      </c>
      <c r="J11" s="207">
        <v>7177552247.5900002</v>
      </c>
      <c r="K11" s="208"/>
    </row>
    <row r="12" spans="1:11" ht="15" customHeight="1" x14ac:dyDescent="0.25">
      <c r="A12" s="196" t="s">
        <v>770</v>
      </c>
      <c r="B12" s="197"/>
      <c r="C12" s="165" t="s">
        <v>60</v>
      </c>
      <c r="D12" s="165" t="s">
        <v>52</v>
      </c>
      <c r="E12" s="165"/>
      <c r="F12" s="166"/>
      <c r="G12" s="166"/>
      <c r="H12" s="167">
        <v>1684337080.79</v>
      </c>
      <c r="I12" s="167">
        <v>1511622618.6400001</v>
      </c>
      <c r="J12" s="198">
        <v>2507514170.7399998</v>
      </c>
      <c r="K12" s="199"/>
    </row>
    <row r="13" spans="1:11" ht="23.25" customHeight="1" x14ac:dyDescent="0.25">
      <c r="A13" s="196" t="s">
        <v>519</v>
      </c>
      <c r="B13" s="197"/>
      <c r="C13" s="165" t="s">
        <v>60</v>
      </c>
      <c r="D13" s="165" t="s">
        <v>52</v>
      </c>
      <c r="E13" s="165" t="s">
        <v>56</v>
      </c>
      <c r="F13" s="166"/>
      <c r="G13" s="166"/>
      <c r="H13" s="167">
        <v>4232400</v>
      </c>
      <c r="I13" s="167">
        <v>4232400</v>
      </c>
      <c r="J13" s="198">
        <v>4232400</v>
      </c>
      <c r="K13" s="199"/>
    </row>
    <row r="14" spans="1:11" ht="23.25" customHeight="1" x14ac:dyDescent="0.25">
      <c r="A14" s="196" t="s">
        <v>134</v>
      </c>
      <c r="B14" s="197"/>
      <c r="C14" s="165" t="s">
        <v>60</v>
      </c>
      <c r="D14" s="165" t="s">
        <v>52</v>
      </c>
      <c r="E14" s="165" t="s">
        <v>56</v>
      </c>
      <c r="F14" s="165" t="s">
        <v>133</v>
      </c>
      <c r="G14" s="165"/>
      <c r="H14" s="167">
        <v>4232400</v>
      </c>
      <c r="I14" s="167">
        <v>4232400</v>
      </c>
      <c r="J14" s="198">
        <v>4232400</v>
      </c>
      <c r="K14" s="199"/>
    </row>
    <row r="15" spans="1:11" ht="15" customHeight="1" x14ac:dyDescent="0.25">
      <c r="A15" s="200" t="s">
        <v>132</v>
      </c>
      <c r="B15" s="201"/>
      <c r="C15" s="165" t="s">
        <v>60</v>
      </c>
      <c r="D15" s="165" t="s">
        <v>52</v>
      </c>
      <c r="E15" s="165" t="s">
        <v>56</v>
      </c>
      <c r="F15" s="169" t="s">
        <v>131</v>
      </c>
      <c r="G15" s="169"/>
      <c r="H15" s="167">
        <v>4232400</v>
      </c>
      <c r="I15" s="167">
        <v>4232400</v>
      </c>
      <c r="J15" s="198">
        <v>4232400</v>
      </c>
      <c r="K15" s="199"/>
    </row>
    <row r="16" spans="1:11" ht="23.25" customHeight="1" x14ac:dyDescent="0.25">
      <c r="A16" s="200" t="s">
        <v>130</v>
      </c>
      <c r="B16" s="201"/>
      <c r="C16" s="165" t="s">
        <v>60</v>
      </c>
      <c r="D16" s="165" t="s">
        <v>52</v>
      </c>
      <c r="E16" s="165" t="s">
        <v>56</v>
      </c>
      <c r="F16" s="169" t="s">
        <v>129</v>
      </c>
      <c r="G16" s="170"/>
      <c r="H16" s="167">
        <v>4232400</v>
      </c>
      <c r="I16" s="167">
        <v>4232400</v>
      </c>
      <c r="J16" s="198">
        <v>4232400</v>
      </c>
      <c r="K16" s="199"/>
    </row>
    <row r="17" spans="1:11" ht="15" customHeight="1" x14ac:dyDescent="0.25">
      <c r="A17" s="200" t="s">
        <v>518</v>
      </c>
      <c r="B17" s="201"/>
      <c r="C17" s="165" t="s">
        <v>60</v>
      </c>
      <c r="D17" s="165" t="s">
        <v>52</v>
      </c>
      <c r="E17" s="165" t="s">
        <v>56</v>
      </c>
      <c r="F17" s="169" t="s">
        <v>517</v>
      </c>
      <c r="G17" s="170"/>
      <c r="H17" s="167">
        <v>4232400</v>
      </c>
      <c r="I17" s="167">
        <v>4232400</v>
      </c>
      <c r="J17" s="198">
        <v>4232400</v>
      </c>
      <c r="K17" s="199"/>
    </row>
    <row r="18" spans="1:11" ht="45.75" customHeight="1" x14ac:dyDescent="0.25">
      <c r="A18" s="200" t="s">
        <v>111</v>
      </c>
      <c r="B18" s="201"/>
      <c r="C18" s="165" t="s">
        <v>60</v>
      </c>
      <c r="D18" s="165" t="s">
        <v>52</v>
      </c>
      <c r="E18" s="165" t="s">
        <v>56</v>
      </c>
      <c r="F18" s="169" t="s">
        <v>517</v>
      </c>
      <c r="G18" s="169" t="s">
        <v>110</v>
      </c>
      <c r="H18" s="167">
        <v>4232400</v>
      </c>
      <c r="I18" s="167">
        <v>4232400</v>
      </c>
      <c r="J18" s="198">
        <v>4232400</v>
      </c>
      <c r="K18" s="199"/>
    </row>
    <row r="19" spans="1:11" ht="23.25" customHeight="1" x14ac:dyDescent="0.25">
      <c r="A19" s="200" t="s">
        <v>225</v>
      </c>
      <c r="B19" s="201"/>
      <c r="C19" s="165" t="s">
        <v>60</v>
      </c>
      <c r="D19" s="165" t="s">
        <v>52</v>
      </c>
      <c r="E19" s="165" t="s">
        <v>56</v>
      </c>
      <c r="F19" s="169" t="s">
        <v>517</v>
      </c>
      <c r="G19" s="169" t="s">
        <v>222</v>
      </c>
      <c r="H19" s="167">
        <v>4232400</v>
      </c>
      <c r="I19" s="167">
        <v>4232400</v>
      </c>
      <c r="J19" s="198">
        <v>4232400</v>
      </c>
      <c r="K19" s="199"/>
    </row>
    <row r="20" spans="1:11" ht="34.5" customHeight="1" x14ac:dyDescent="0.25">
      <c r="A20" s="196" t="s">
        <v>135</v>
      </c>
      <c r="B20" s="197"/>
      <c r="C20" s="165" t="s">
        <v>60</v>
      </c>
      <c r="D20" s="165" t="s">
        <v>52</v>
      </c>
      <c r="E20" s="165" t="s">
        <v>61</v>
      </c>
      <c r="F20" s="166"/>
      <c r="G20" s="166"/>
      <c r="H20" s="167">
        <v>395160100</v>
      </c>
      <c r="I20" s="167">
        <v>395340100</v>
      </c>
      <c r="J20" s="198">
        <v>395475100</v>
      </c>
      <c r="K20" s="199"/>
    </row>
    <row r="21" spans="1:11" ht="15" customHeight="1" x14ac:dyDescent="0.25">
      <c r="A21" s="196" t="s">
        <v>851</v>
      </c>
      <c r="B21" s="197"/>
      <c r="C21" s="165" t="s">
        <v>60</v>
      </c>
      <c r="D21" s="165" t="s">
        <v>52</v>
      </c>
      <c r="E21" s="165" t="s">
        <v>61</v>
      </c>
      <c r="F21" s="165" t="s">
        <v>165</v>
      </c>
      <c r="G21" s="165"/>
      <c r="H21" s="167">
        <v>4363000</v>
      </c>
      <c r="I21" s="167">
        <v>4378000</v>
      </c>
      <c r="J21" s="198">
        <v>4387000</v>
      </c>
      <c r="K21" s="199"/>
    </row>
    <row r="22" spans="1:11" ht="15" customHeight="1" x14ac:dyDescent="0.25">
      <c r="A22" s="200" t="s">
        <v>852</v>
      </c>
      <c r="B22" s="201"/>
      <c r="C22" s="165" t="s">
        <v>60</v>
      </c>
      <c r="D22" s="165" t="s">
        <v>52</v>
      </c>
      <c r="E22" s="165" t="s">
        <v>61</v>
      </c>
      <c r="F22" s="169" t="s">
        <v>681</v>
      </c>
      <c r="G22" s="169"/>
      <c r="H22" s="167">
        <v>4363000</v>
      </c>
      <c r="I22" s="167">
        <v>4378000</v>
      </c>
      <c r="J22" s="198">
        <v>4387000</v>
      </c>
      <c r="K22" s="199"/>
    </row>
    <row r="23" spans="1:11" ht="45.75" customHeight="1" x14ac:dyDescent="0.25">
      <c r="A23" s="200" t="s">
        <v>515</v>
      </c>
      <c r="B23" s="201"/>
      <c r="C23" s="165" t="s">
        <v>60</v>
      </c>
      <c r="D23" s="165" t="s">
        <v>52</v>
      </c>
      <c r="E23" s="165" t="s">
        <v>61</v>
      </c>
      <c r="F23" s="169" t="s">
        <v>853</v>
      </c>
      <c r="G23" s="170"/>
      <c r="H23" s="167">
        <v>4363000</v>
      </c>
      <c r="I23" s="167">
        <v>4378000</v>
      </c>
      <c r="J23" s="198">
        <v>4387000</v>
      </c>
      <c r="K23" s="199"/>
    </row>
    <row r="24" spans="1:11" ht="45.75" customHeight="1" x14ac:dyDescent="0.25">
      <c r="A24" s="200" t="s">
        <v>854</v>
      </c>
      <c r="B24" s="201"/>
      <c r="C24" s="165" t="s">
        <v>60</v>
      </c>
      <c r="D24" s="165" t="s">
        <v>52</v>
      </c>
      <c r="E24" s="165" t="s">
        <v>61</v>
      </c>
      <c r="F24" s="169" t="s">
        <v>855</v>
      </c>
      <c r="G24" s="170"/>
      <c r="H24" s="167">
        <v>4363000</v>
      </c>
      <c r="I24" s="167">
        <v>4378000</v>
      </c>
      <c r="J24" s="198">
        <v>4387000</v>
      </c>
      <c r="K24" s="199"/>
    </row>
    <row r="25" spans="1:11" ht="45.75" customHeight="1" x14ac:dyDescent="0.25">
      <c r="A25" s="200" t="s">
        <v>111</v>
      </c>
      <c r="B25" s="201"/>
      <c r="C25" s="165" t="s">
        <v>60</v>
      </c>
      <c r="D25" s="165" t="s">
        <v>52</v>
      </c>
      <c r="E25" s="165" t="s">
        <v>61</v>
      </c>
      <c r="F25" s="169" t="s">
        <v>855</v>
      </c>
      <c r="G25" s="169" t="s">
        <v>110</v>
      </c>
      <c r="H25" s="167">
        <v>4043550</v>
      </c>
      <c r="I25" s="167">
        <v>4043550</v>
      </c>
      <c r="J25" s="198">
        <v>4043550</v>
      </c>
      <c r="K25" s="199"/>
    </row>
    <row r="26" spans="1:11" ht="23.25" customHeight="1" x14ac:dyDescent="0.25">
      <c r="A26" s="200" t="s">
        <v>225</v>
      </c>
      <c r="B26" s="201"/>
      <c r="C26" s="165" t="s">
        <v>60</v>
      </c>
      <c r="D26" s="165" t="s">
        <v>52</v>
      </c>
      <c r="E26" s="165" t="s">
        <v>61</v>
      </c>
      <c r="F26" s="169" t="s">
        <v>855</v>
      </c>
      <c r="G26" s="169" t="s">
        <v>222</v>
      </c>
      <c r="H26" s="167">
        <v>4043550</v>
      </c>
      <c r="I26" s="167">
        <v>4043550</v>
      </c>
      <c r="J26" s="198">
        <v>4043550</v>
      </c>
      <c r="K26" s="199"/>
    </row>
    <row r="27" spans="1:11" ht="23.25" customHeight="1" x14ac:dyDescent="0.25">
      <c r="A27" s="200" t="s">
        <v>107</v>
      </c>
      <c r="B27" s="201"/>
      <c r="C27" s="165" t="s">
        <v>60</v>
      </c>
      <c r="D27" s="165" t="s">
        <v>52</v>
      </c>
      <c r="E27" s="165" t="s">
        <v>61</v>
      </c>
      <c r="F27" s="169" t="s">
        <v>855</v>
      </c>
      <c r="G27" s="169" t="s">
        <v>106</v>
      </c>
      <c r="H27" s="167">
        <v>319450</v>
      </c>
      <c r="I27" s="167">
        <v>334450</v>
      </c>
      <c r="J27" s="198">
        <v>343450</v>
      </c>
      <c r="K27" s="199"/>
    </row>
    <row r="28" spans="1:11" ht="23.25" customHeight="1" x14ac:dyDescent="0.25">
      <c r="A28" s="200" t="s">
        <v>105</v>
      </c>
      <c r="B28" s="201"/>
      <c r="C28" s="165" t="s">
        <v>60</v>
      </c>
      <c r="D28" s="165" t="s">
        <v>52</v>
      </c>
      <c r="E28" s="165" t="s">
        <v>61</v>
      </c>
      <c r="F28" s="169" t="s">
        <v>855</v>
      </c>
      <c r="G28" s="169" t="s">
        <v>104</v>
      </c>
      <c r="H28" s="167">
        <v>319450</v>
      </c>
      <c r="I28" s="167">
        <v>334450</v>
      </c>
      <c r="J28" s="198">
        <v>343450</v>
      </c>
      <c r="K28" s="199"/>
    </row>
    <row r="29" spans="1:11" ht="15" customHeight="1" x14ac:dyDescent="0.25">
      <c r="A29" s="196" t="s">
        <v>122</v>
      </c>
      <c r="B29" s="197"/>
      <c r="C29" s="165" t="s">
        <v>60</v>
      </c>
      <c r="D29" s="165" t="s">
        <v>52</v>
      </c>
      <c r="E29" s="165" t="s">
        <v>61</v>
      </c>
      <c r="F29" s="165" t="s">
        <v>121</v>
      </c>
      <c r="G29" s="165"/>
      <c r="H29" s="167">
        <v>13909000</v>
      </c>
      <c r="I29" s="167">
        <v>14074000</v>
      </c>
      <c r="J29" s="198">
        <v>14200000</v>
      </c>
      <c r="K29" s="199"/>
    </row>
    <row r="30" spans="1:11" ht="15" customHeight="1" x14ac:dyDescent="0.25">
      <c r="A30" s="200" t="s">
        <v>132</v>
      </c>
      <c r="B30" s="201"/>
      <c r="C30" s="165" t="s">
        <v>60</v>
      </c>
      <c r="D30" s="165" t="s">
        <v>52</v>
      </c>
      <c r="E30" s="165" t="s">
        <v>61</v>
      </c>
      <c r="F30" s="169" t="s">
        <v>514</v>
      </c>
      <c r="G30" s="169"/>
      <c r="H30" s="167">
        <v>13909000</v>
      </c>
      <c r="I30" s="167">
        <v>14074000</v>
      </c>
      <c r="J30" s="198">
        <v>14200000</v>
      </c>
      <c r="K30" s="199"/>
    </row>
    <row r="31" spans="1:11" ht="45.75" customHeight="1" x14ac:dyDescent="0.25">
      <c r="A31" s="200" t="s">
        <v>856</v>
      </c>
      <c r="B31" s="201"/>
      <c r="C31" s="165" t="s">
        <v>60</v>
      </c>
      <c r="D31" s="165" t="s">
        <v>52</v>
      </c>
      <c r="E31" s="165" t="s">
        <v>61</v>
      </c>
      <c r="F31" s="169" t="s">
        <v>857</v>
      </c>
      <c r="G31" s="170"/>
      <c r="H31" s="167">
        <v>13909000</v>
      </c>
      <c r="I31" s="167">
        <v>14074000</v>
      </c>
      <c r="J31" s="198">
        <v>14200000</v>
      </c>
      <c r="K31" s="199"/>
    </row>
    <row r="32" spans="1:11" ht="45.75" customHeight="1" x14ac:dyDescent="0.25">
      <c r="A32" s="200" t="s">
        <v>513</v>
      </c>
      <c r="B32" s="201"/>
      <c r="C32" s="165" t="s">
        <v>60</v>
      </c>
      <c r="D32" s="165" t="s">
        <v>52</v>
      </c>
      <c r="E32" s="165" t="s">
        <v>61</v>
      </c>
      <c r="F32" s="169" t="s">
        <v>858</v>
      </c>
      <c r="G32" s="170"/>
      <c r="H32" s="167">
        <v>13909000</v>
      </c>
      <c r="I32" s="167">
        <v>14074000</v>
      </c>
      <c r="J32" s="198">
        <v>14200000</v>
      </c>
      <c r="K32" s="199"/>
    </row>
    <row r="33" spans="1:11" ht="45.75" customHeight="1" x14ac:dyDescent="0.25">
      <c r="A33" s="200" t="s">
        <v>111</v>
      </c>
      <c r="B33" s="201"/>
      <c r="C33" s="165" t="s">
        <v>60</v>
      </c>
      <c r="D33" s="165" t="s">
        <v>52</v>
      </c>
      <c r="E33" s="165" t="s">
        <v>61</v>
      </c>
      <c r="F33" s="169" t="s">
        <v>858</v>
      </c>
      <c r="G33" s="169" t="s">
        <v>110</v>
      </c>
      <c r="H33" s="167">
        <v>11988000</v>
      </c>
      <c r="I33" s="167">
        <v>11988000</v>
      </c>
      <c r="J33" s="198">
        <v>11988000</v>
      </c>
      <c r="K33" s="199"/>
    </row>
    <row r="34" spans="1:11" ht="23.25" customHeight="1" x14ac:dyDescent="0.25">
      <c r="A34" s="200" t="s">
        <v>225</v>
      </c>
      <c r="B34" s="201"/>
      <c r="C34" s="165" t="s">
        <v>60</v>
      </c>
      <c r="D34" s="165" t="s">
        <v>52</v>
      </c>
      <c r="E34" s="165" t="s">
        <v>61</v>
      </c>
      <c r="F34" s="169" t="s">
        <v>858</v>
      </c>
      <c r="G34" s="169" t="s">
        <v>222</v>
      </c>
      <c r="H34" s="167">
        <v>11988000</v>
      </c>
      <c r="I34" s="167">
        <v>11988000</v>
      </c>
      <c r="J34" s="198">
        <v>11988000</v>
      </c>
      <c r="K34" s="199"/>
    </row>
    <row r="35" spans="1:11" ht="23.25" customHeight="1" x14ac:dyDescent="0.25">
      <c r="A35" s="200" t="s">
        <v>107</v>
      </c>
      <c r="B35" s="201"/>
      <c r="C35" s="165" t="s">
        <v>60</v>
      </c>
      <c r="D35" s="165" t="s">
        <v>52</v>
      </c>
      <c r="E35" s="165" t="s">
        <v>61</v>
      </c>
      <c r="F35" s="169" t="s">
        <v>858</v>
      </c>
      <c r="G35" s="169" t="s">
        <v>106</v>
      </c>
      <c r="H35" s="167">
        <v>1921000</v>
      </c>
      <c r="I35" s="167">
        <v>2086000</v>
      </c>
      <c r="J35" s="198">
        <v>2212000</v>
      </c>
      <c r="K35" s="199"/>
    </row>
    <row r="36" spans="1:11" ht="23.25" customHeight="1" x14ac:dyDescent="0.25">
      <c r="A36" s="200" t="s">
        <v>105</v>
      </c>
      <c r="B36" s="201"/>
      <c r="C36" s="165" t="s">
        <v>60</v>
      </c>
      <c r="D36" s="165" t="s">
        <v>52</v>
      </c>
      <c r="E36" s="165" t="s">
        <v>61</v>
      </c>
      <c r="F36" s="169" t="s">
        <v>858</v>
      </c>
      <c r="G36" s="169" t="s">
        <v>104</v>
      </c>
      <c r="H36" s="167">
        <v>1921000</v>
      </c>
      <c r="I36" s="167">
        <v>2086000</v>
      </c>
      <c r="J36" s="198">
        <v>2212000</v>
      </c>
      <c r="K36" s="199"/>
    </row>
    <row r="37" spans="1:11" ht="15" customHeight="1" x14ac:dyDescent="0.25">
      <c r="A37" s="196" t="s">
        <v>449</v>
      </c>
      <c r="B37" s="197"/>
      <c r="C37" s="165" t="s">
        <v>60</v>
      </c>
      <c r="D37" s="165" t="s">
        <v>52</v>
      </c>
      <c r="E37" s="165" t="s">
        <v>61</v>
      </c>
      <c r="F37" s="165" t="s">
        <v>448</v>
      </c>
      <c r="G37" s="165"/>
      <c r="H37" s="167">
        <v>1598000</v>
      </c>
      <c r="I37" s="167">
        <v>1598000</v>
      </c>
      <c r="J37" s="198">
        <v>1598000</v>
      </c>
      <c r="K37" s="199"/>
    </row>
    <row r="38" spans="1:11" ht="34.5" customHeight="1" x14ac:dyDescent="0.25">
      <c r="A38" s="200" t="s">
        <v>859</v>
      </c>
      <c r="B38" s="201"/>
      <c r="C38" s="165" t="s">
        <v>60</v>
      </c>
      <c r="D38" s="165" t="s">
        <v>52</v>
      </c>
      <c r="E38" s="165" t="s">
        <v>61</v>
      </c>
      <c r="F38" s="169" t="s">
        <v>440</v>
      </c>
      <c r="G38" s="169"/>
      <c r="H38" s="167">
        <v>1598000</v>
      </c>
      <c r="I38" s="167">
        <v>1598000</v>
      </c>
      <c r="J38" s="198">
        <v>1598000</v>
      </c>
      <c r="K38" s="199"/>
    </row>
    <row r="39" spans="1:11" ht="23.25" customHeight="1" x14ac:dyDescent="0.25">
      <c r="A39" s="200" t="s">
        <v>860</v>
      </c>
      <c r="B39" s="201"/>
      <c r="C39" s="165" t="s">
        <v>60</v>
      </c>
      <c r="D39" s="165" t="s">
        <v>52</v>
      </c>
      <c r="E39" s="165" t="s">
        <v>61</v>
      </c>
      <c r="F39" s="169" t="s">
        <v>439</v>
      </c>
      <c r="G39" s="170"/>
      <c r="H39" s="167">
        <v>1598000</v>
      </c>
      <c r="I39" s="167">
        <v>1598000</v>
      </c>
      <c r="J39" s="198">
        <v>1598000</v>
      </c>
      <c r="K39" s="199"/>
    </row>
    <row r="40" spans="1:11" ht="34.5" customHeight="1" x14ac:dyDescent="0.25">
      <c r="A40" s="200" t="s">
        <v>861</v>
      </c>
      <c r="B40" s="201"/>
      <c r="C40" s="165" t="s">
        <v>60</v>
      </c>
      <c r="D40" s="165" t="s">
        <v>52</v>
      </c>
      <c r="E40" s="165" t="s">
        <v>61</v>
      </c>
      <c r="F40" s="169" t="s">
        <v>438</v>
      </c>
      <c r="G40" s="170"/>
      <c r="H40" s="167">
        <v>1598000</v>
      </c>
      <c r="I40" s="167">
        <v>1598000</v>
      </c>
      <c r="J40" s="198">
        <v>1598000</v>
      </c>
      <c r="K40" s="199"/>
    </row>
    <row r="41" spans="1:11" ht="45.75" customHeight="1" x14ac:dyDescent="0.25">
      <c r="A41" s="200" t="s">
        <v>111</v>
      </c>
      <c r="B41" s="201"/>
      <c r="C41" s="165" t="s">
        <v>60</v>
      </c>
      <c r="D41" s="165" t="s">
        <v>52</v>
      </c>
      <c r="E41" s="165" t="s">
        <v>61</v>
      </c>
      <c r="F41" s="169" t="s">
        <v>438</v>
      </c>
      <c r="G41" s="169" t="s">
        <v>110</v>
      </c>
      <c r="H41" s="167">
        <v>1332000</v>
      </c>
      <c r="I41" s="167">
        <v>1332000</v>
      </c>
      <c r="J41" s="198">
        <v>1332000</v>
      </c>
      <c r="K41" s="199"/>
    </row>
    <row r="42" spans="1:11" ht="23.25" customHeight="1" x14ac:dyDescent="0.25">
      <c r="A42" s="200" t="s">
        <v>225</v>
      </c>
      <c r="B42" s="201"/>
      <c r="C42" s="165" t="s">
        <v>60</v>
      </c>
      <c r="D42" s="165" t="s">
        <v>52</v>
      </c>
      <c r="E42" s="165" t="s">
        <v>61</v>
      </c>
      <c r="F42" s="169" t="s">
        <v>438</v>
      </c>
      <c r="G42" s="169" t="s">
        <v>222</v>
      </c>
      <c r="H42" s="167">
        <v>1332000</v>
      </c>
      <c r="I42" s="167">
        <v>1332000</v>
      </c>
      <c r="J42" s="198">
        <v>1332000</v>
      </c>
      <c r="K42" s="199"/>
    </row>
    <row r="43" spans="1:11" ht="23.25" customHeight="1" x14ac:dyDescent="0.25">
      <c r="A43" s="200" t="s">
        <v>107</v>
      </c>
      <c r="B43" s="201"/>
      <c r="C43" s="165" t="s">
        <v>60</v>
      </c>
      <c r="D43" s="165" t="s">
        <v>52</v>
      </c>
      <c r="E43" s="165" t="s">
        <v>61</v>
      </c>
      <c r="F43" s="169" t="s">
        <v>438</v>
      </c>
      <c r="G43" s="169" t="s">
        <v>106</v>
      </c>
      <c r="H43" s="167">
        <v>266000</v>
      </c>
      <c r="I43" s="167">
        <v>266000</v>
      </c>
      <c r="J43" s="198">
        <v>266000</v>
      </c>
      <c r="K43" s="199"/>
    </row>
    <row r="44" spans="1:11" ht="23.25" customHeight="1" x14ac:dyDescent="0.25">
      <c r="A44" s="200" t="s">
        <v>105</v>
      </c>
      <c r="B44" s="201"/>
      <c r="C44" s="165" t="s">
        <v>60</v>
      </c>
      <c r="D44" s="165" t="s">
        <v>52</v>
      </c>
      <c r="E44" s="165" t="s">
        <v>61</v>
      </c>
      <c r="F44" s="169" t="s">
        <v>438</v>
      </c>
      <c r="G44" s="169" t="s">
        <v>104</v>
      </c>
      <c r="H44" s="167">
        <v>266000</v>
      </c>
      <c r="I44" s="167">
        <v>266000</v>
      </c>
      <c r="J44" s="198">
        <v>266000</v>
      </c>
      <c r="K44" s="199"/>
    </row>
    <row r="45" spans="1:11" ht="15" customHeight="1" x14ac:dyDescent="0.25">
      <c r="A45" s="196" t="s">
        <v>284</v>
      </c>
      <c r="B45" s="197"/>
      <c r="C45" s="165" t="s">
        <v>60</v>
      </c>
      <c r="D45" s="165" t="s">
        <v>52</v>
      </c>
      <c r="E45" s="165" t="s">
        <v>61</v>
      </c>
      <c r="F45" s="165" t="s">
        <v>283</v>
      </c>
      <c r="G45" s="165"/>
      <c r="H45" s="167">
        <v>996000</v>
      </c>
      <c r="I45" s="167">
        <v>996000</v>
      </c>
      <c r="J45" s="198">
        <v>996000</v>
      </c>
      <c r="K45" s="199"/>
    </row>
    <row r="46" spans="1:11" ht="23.25" customHeight="1" x14ac:dyDescent="0.25">
      <c r="A46" s="200" t="s">
        <v>862</v>
      </c>
      <c r="B46" s="201"/>
      <c r="C46" s="165" t="s">
        <v>60</v>
      </c>
      <c r="D46" s="165" t="s">
        <v>52</v>
      </c>
      <c r="E46" s="165" t="s">
        <v>61</v>
      </c>
      <c r="F46" s="169" t="s">
        <v>512</v>
      </c>
      <c r="G46" s="169"/>
      <c r="H46" s="167">
        <v>996000</v>
      </c>
      <c r="I46" s="167">
        <v>996000</v>
      </c>
      <c r="J46" s="198">
        <v>996000</v>
      </c>
      <c r="K46" s="199"/>
    </row>
    <row r="47" spans="1:11" ht="34.5" customHeight="1" x14ac:dyDescent="0.25">
      <c r="A47" s="200" t="s">
        <v>863</v>
      </c>
      <c r="B47" s="201"/>
      <c r="C47" s="165" t="s">
        <v>60</v>
      </c>
      <c r="D47" s="165" t="s">
        <v>52</v>
      </c>
      <c r="E47" s="165" t="s">
        <v>61</v>
      </c>
      <c r="F47" s="169" t="s">
        <v>864</v>
      </c>
      <c r="G47" s="170"/>
      <c r="H47" s="167">
        <v>996000</v>
      </c>
      <c r="I47" s="167">
        <v>996000</v>
      </c>
      <c r="J47" s="198">
        <v>996000</v>
      </c>
      <c r="K47" s="199"/>
    </row>
    <row r="48" spans="1:11" ht="135.75" customHeight="1" x14ac:dyDescent="0.25">
      <c r="A48" s="200" t="s">
        <v>511</v>
      </c>
      <c r="B48" s="201"/>
      <c r="C48" s="165" t="s">
        <v>60</v>
      </c>
      <c r="D48" s="165" t="s">
        <v>52</v>
      </c>
      <c r="E48" s="165" t="s">
        <v>61</v>
      </c>
      <c r="F48" s="169" t="s">
        <v>865</v>
      </c>
      <c r="G48" s="170"/>
      <c r="H48" s="167">
        <v>996000</v>
      </c>
      <c r="I48" s="167">
        <v>996000</v>
      </c>
      <c r="J48" s="198">
        <v>996000</v>
      </c>
      <c r="K48" s="199"/>
    </row>
    <row r="49" spans="1:11" ht="45.75" customHeight="1" x14ac:dyDescent="0.25">
      <c r="A49" s="200" t="s">
        <v>111</v>
      </c>
      <c r="B49" s="201"/>
      <c r="C49" s="165" t="s">
        <v>60</v>
      </c>
      <c r="D49" s="165" t="s">
        <v>52</v>
      </c>
      <c r="E49" s="165" t="s">
        <v>61</v>
      </c>
      <c r="F49" s="169" t="s">
        <v>865</v>
      </c>
      <c r="G49" s="169" t="s">
        <v>110</v>
      </c>
      <c r="H49" s="167">
        <v>792200</v>
      </c>
      <c r="I49" s="167">
        <v>792200</v>
      </c>
      <c r="J49" s="198">
        <v>792200</v>
      </c>
      <c r="K49" s="199"/>
    </row>
    <row r="50" spans="1:11" ht="23.25" customHeight="1" x14ac:dyDescent="0.25">
      <c r="A50" s="200" t="s">
        <v>225</v>
      </c>
      <c r="B50" s="201"/>
      <c r="C50" s="165" t="s">
        <v>60</v>
      </c>
      <c r="D50" s="165" t="s">
        <v>52</v>
      </c>
      <c r="E50" s="165" t="s">
        <v>61</v>
      </c>
      <c r="F50" s="169" t="s">
        <v>865</v>
      </c>
      <c r="G50" s="169" t="s">
        <v>222</v>
      </c>
      <c r="H50" s="167">
        <v>792200</v>
      </c>
      <c r="I50" s="167">
        <v>792200</v>
      </c>
      <c r="J50" s="198">
        <v>792200</v>
      </c>
      <c r="K50" s="199"/>
    </row>
    <row r="51" spans="1:11" ht="23.25" customHeight="1" x14ac:dyDescent="0.25">
      <c r="A51" s="200" t="s">
        <v>107</v>
      </c>
      <c r="B51" s="201"/>
      <c r="C51" s="165" t="s">
        <v>60</v>
      </c>
      <c r="D51" s="165" t="s">
        <v>52</v>
      </c>
      <c r="E51" s="165" t="s">
        <v>61</v>
      </c>
      <c r="F51" s="169" t="s">
        <v>865</v>
      </c>
      <c r="G51" s="169" t="s">
        <v>106</v>
      </c>
      <c r="H51" s="167">
        <v>203800</v>
      </c>
      <c r="I51" s="167">
        <v>203800</v>
      </c>
      <c r="J51" s="198">
        <v>203800</v>
      </c>
      <c r="K51" s="199"/>
    </row>
    <row r="52" spans="1:11" ht="23.25" customHeight="1" x14ac:dyDescent="0.25">
      <c r="A52" s="200" t="s">
        <v>105</v>
      </c>
      <c r="B52" s="201"/>
      <c r="C52" s="165" t="s">
        <v>60</v>
      </c>
      <c r="D52" s="165" t="s">
        <v>52</v>
      </c>
      <c r="E52" s="165" t="s">
        <v>61</v>
      </c>
      <c r="F52" s="169" t="s">
        <v>865</v>
      </c>
      <c r="G52" s="169" t="s">
        <v>104</v>
      </c>
      <c r="H52" s="167">
        <v>203800</v>
      </c>
      <c r="I52" s="167">
        <v>203800</v>
      </c>
      <c r="J52" s="198">
        <v>203800</v>
      </c>
      <c r="K52" s="199"/>
    </row>
    <row r="53" spans="1:11" ht="23.25" customHeight="1" x14ac:dyDescent="0.25">
      <c r="A53" s="196" t="s">
        <v>134</v>
      </c>
      <c r="B53" s="197"/>
      <c r="C53" s="165" t="s">
        <v>60</v>
      </c>
      <c r="D53" s="165" t="s">
        <v>52</v>
      </c>
      <c r="E53" s="165" t="s">
        <v>61</v>
      </c>
      <c r="F53" s="165" t="s">
        <v>133</v>
      </c>
      <c r="G53" s="165"/>
      <c r="H53" s="167">
        <v>368678100</v>
      </c>
      <c r="I53" s="167">
        <v>368678100</v>
      </c>
      <c r="J53" s="198">
        <v>368678100</v>
      </c>
      <c r="K53" s="199"/>
    </row>
    <row r="54" spans="1:11" ht="23.25" customHeight="1" x14ac:dyDescent="0.25">
      <c r="A54" s="200" t="s">
        <v>866</v>
      </c>
      <c r="B54" s="201"/>
      <c r="C54" s="165" t="s">
        <v>60</v>
      </c>
      <c r="D54" s="165" t="s">
        <v>52</v>
      </c>
      <c r="E54" s="165" t="s">
        <v>61</v>
      </c>
      <c r="F54" s="169" t="s">
        <v>395</v>
      </c>
      <c r="G54" s="169"/>
      <c r="H54" s="167">
        <v>14436000</v>
      </c>
      <c r="I54" s="167">
        <v>14436000</v>
      </c>
      <c r="J54" s="198">
        <v>14436000</v>
      </c>
      <c r="K54" s="199"/>
    </row>
    <row r="55" spans="1:11" ht="34.5" customHeight="1" x14ac:dyDescent="0.25">
      <c r="A55" s="200" t="s">
        <v>510</v>
      </c>
      <c r="B55" s="201"/>
      <c r="C55" s="165" t="s">
        <v>60</v>
      </c>
      <c r="D55" s="165" t="s">
        <v>52</v>
      </c>
      <c r="E55" s="165" t="s">
        <v>61</v>
      </c>
      <c r="F55" s="169" t="s">
        <v>509</v>
      </c>
      <c r="G55" s="170"/>
      <c r="H55" s="167">
        <v>14436000</v>
      </c>
      <c r="I55" s="167">
        <v>14436000</v>
      </c>
      <c r="J55" s="198">
        <v>14436000</v>
      </c>
      <c r="K55" s="199"/>
    </row>
    <row r="56" spans="1:11" ht="23.25" customHeight="1" x14ac:dyDescent="0.25">
      <c r="A56" s="200" t="s">
        <v>508</v>
      </c>
      <c r="B56" s="201"/>
      <c r="C56" s="165" t="s">
        <v>60</v>
      </c>
      <c r="D56" s="165" t="s">
        <v>52</v>
      </c>
      <c r="E56" s="165" t="s">
        <v>61</v>
      </c>
      <c r="F56" s="169" t="s">
        <v>507</v>
      </c>
      <c r="G56" s="170"/>
      <c r="H56" s="167">
        <v>14436000</v>
      </c>
      <c r="I56" s="167">
        <v>14436000</v>
      </c>
      <c r="J56" s="198">
        <v>14436000</v>
      </c>
      <c r="K56" s="199"/>
    </row>
    <row r="57" spans="1:11" ht="45.75" customHeight="1" x14ac:dyDescent="0.25">
      <c r="A57" s="200" t="s">
        <v>111</v>
      </c>
      <c r="B57" s="201"/>
      <c r="C57" s="165" t="s">
        <v>60</v>
      </c>
      <c r="D57" s="165" t="s">
        <v>52</v>
      </c>
      <c r="E57" s="165" t="s">
        <v>61</v>
      </c>
      <c r="F57" s="169" t="s">
        <v>507</v>
      </c>
      <c r="G57" s="169" t="s">
        <v>110</v>
      </c>
      <c r="H57" s="167">
        <v>12992000</v>
      </c>
      <c r="I57" s="167">
        <v>12992000</v>
      </c>
      <c r="J57" s="198">
        <v>12992000</v>
      </c>
      <c r="K57" s="199"/>
    </row>
    <row r="58" spans="1:11" ht="23.25" customHeight="1" x14ac:dyDescent="0.25">
      <c r="A58" s="200" t="s">
        <v>225</v>
      </c>
      <c r="B58" s="201"/>
      <c r="C58" s="165" t="s">
        <v>60</v>
      </c>
      <c r="D58" s="165" t="s">
        <v>52</v>
      </c>
      <c r="E58" s="165" t="s">
        <v>61</v>
      </c>
      <c r="F58" s="169" t="s">
        <v>507</v>
      </c>
      <c r="G58" s="169" t="s">
        <v>222</v>
      </c>
      <c r="H58" s="167">
        <v>12992000</v>
      </c>
      <c r="I58" s="167">
        <v>12992000</v>
      </c>
      <c r="J58" s="198">
        <v>12992000</v>
      </c>
      <c r="K58" s="199"/>
    </row>
    <row r="59" spans="1:11" ht="23.25" customHeight="1" x14ac:dyDescent="0.25">
      <c r="A59" s="200" t="s">
        <v>107</v>
      </c>
      <c r="B59" s="201"/>
      <c r="C59" s="165" t="s">
        <v>60</v>
      </c>
      <c r="D59" s="165" t="s">
        <v>52</v>
      </c>
      <c r="E59" s="165" t="s">
        <v>61</v>
      </c>
      <c r="F59" s="169" t="s">
        <v>507</v>
      </c>
      <c r="G59" s="169" t="s">
        <v>106</v>
      </c>
      <c r="H59" s="167">
        <v>1444000</v>
      </c>
      <c r="I59" s="167">
        <v>1444000</v>
      </c>
      <c r="J59" s="198">
        <v>1444000</v>
      </c>
      <c r="K59" s="199"/>
    </row>
    <row r="60" spans="1:11" ht="23.25" customHeight="1" x14ac:dyDescent="0.25">
      <c r="A60" s="200" t="s">
        <v>105</v>
      </c>
      <c r="B60" s="201"/>
      <c r="C60" s="165" t="s">
        <v>60</v>
      </c>
      <c r="D60" s="165" t="s">
        <v>52</v>
      </c>
      <c r="E60" s="165" t="s">
        <v>61</v>
      </c>
      <c r="F60" s="169" t="s">
        <v>507</v>
      </c>
      <c r="G60" s="169" t="s">
        <v>104</v>
      </c>
      <c r="H60" s="167">
        <v>1444000</v>
      </c>
      <c r="I60" s="167">
        <v>1444000</v>
      </c>
      <c r="J60" s="198">
        <v>1444000</v>
      </c>
      <c r="K60" s="199"/>
    </row>
    <row r="61" spans="1:11" ht="15" customHeight="1" x14ac:dyDescent="0.25">
      <c r="A61" s="200" t="s">
        <v>132</v>
      </c>
      <c r="B61" s="201"/>
      <c r="C61" s="165" t="s">
        <v>60</v>
      </c>
      <c r="D61" s="165" t="s">
        <v>52</v>
      </c>
      <c r="E61" s="165" t="s">
        <v>61</v>
      </c>
      <c r="F61" s="169" t="s">
        <v>131</v>
      </c>
      <c r="G61" s="169"/>
      <c r="H61" s="167">
        <v>354242100</v>
      </c>
      <c r="I61" s="167">
        <v>354242100</v>
      </c>
      <c r="J61" s="198">
        <v>354242100</v>
      </c>
      <c r="K61" s="199"/>
    </row>
    <row r="62" spans="1:11" ht="23.25" customHeight="1" x14ac:dyDescent="0.25">
      <c r="A62" s="200" t="s">
        <v>130</v>
      </c>
      <c r="B62" s="201"/>
      <c r="C62" s="165" t="s">
        <v>60</v>
      </c>
      <c r="D62" s="165" t="s">
        <v>52</v>
      </c>
      <c r="E62" s="165" t="s">
        <v>61</v>
      </c>
      <c r="F62" s="169" t="s">
        <v>129</v>
      </c>
      <c r="G62" s="170"/>
      <c r="H62" s="167">
        <v>354242100</v>
      </c>
      <c r="I62" s="167">
        <v>354242100</v>
      </c>
      <c r="J62" s="198">
        <v>354242100</v>
      </c>
      <c r="K62" s="199"/>
    </row>
    <row r="63" spans="1:11" ht="15" customHeight="1" x14ac:dyDescent="0.25">
      <c r="A63" s="200" t="s">
        <v>128</v>
      </c>
      <c r="B63" s="201"/>
      <c r="C63" s="165" t="s">
        <v>60</v>
      </c>
      <c r="D63" s="165" t="s">
        <v>52</v>
      </c>
      <c r="E63" s="165" t="s">
        <v>61</v>
      </c>
      <c r="F63" s="169" t="s">
        <v>127</v>
      </c>
      <c r="G63" s="170"/>
      <c r="H63" s="167">
        <v>310970900</v>
      </c>
      <c r="I63" s="167">
        <v>310970900</v>
      </c>
      <c r="J63" s="198">
        <v>310970900</v>
      </c>
      <c r="K63" s="199"/>
    </row>
    <row r="64" spans="1:11" ht="45.75" customHeight="1" x14ac:dyDescent="0.25">
      <c r="A64" s="200" t="s">
        <v>111</v>
      </c>
      <c r="B64" s="201"/>
      <c r="C64" s="165" t="s">
        <v>60</v>
      </c>
      <c r="D64" s="165" t="s">
        <v>52</v>
      </c>
      <c r="E64" s="165" t="s">
        <v>61</v>
      </c>
      <c r="F64" s="169" t="s">
        <v>127</v>
      </c>
      <c r="G64" s="169" t="s">
        <v>110</v>
      </c>
      <c r="H64" s="167">
        <v>298120900</v>
      </c>
      <c r="I64" s="167">
        <v>298120900</v>
      </c>
      <c r="J64" s="198">
        <v>298120900</v>
      </c>
      <c r="K64" s="199"/>
    </row>
    <row r="65" spans="1:11" ht="23.25" customHeight="1" x14ac:dyDescent="0.25">
      <c r="A65" s="200" t="s">
        <v>225</v>
      </c>
      <c r="B65" s="201"/>
      <c r="C65" s="165" t="s">
        <v>60</v>
      </c>
      <c r="D65" s="165" t="s">
        <v>52</v>
      </c>
      <c r="E65" s="165" t="s">
        <v>61</v>
      </c>
      <c r="F65" s="169" t="s">
        <v>127</v>
      </c>
      <c r="G65" s="169" t="s">
        <v>222</v>
      </c>
      <c r="H65" s="167">
        <v>298120900</v>
      </c>
      <c r="I65" s="167">
        <v>298120900</v>
      </c>
      <c r="J65" s="198">
        <v>298120900</v>
      </c>
      <c r="K65" s="199"/>
    </row>
    <row r="66" spans="1:11" ht="23.25" customHeight="1" x14ac:dyDescent="0.25">
      <c r="A66" s="200" t="s">
        <v>107</v>
      </c>
      <c r="B66" s="201"/>
      <c r="C66" s="165" t="s">
        <v>60</v>
      </c>
      <c r="D66" s="165" t="s">
        <v>52</v>
      </c>
      <c r="E66" s="165" t="s">
        <v>61</v>
      </c>
      <c r="F66" s="169" t="s">
        <v>127</v>
      </c>
      <c r="G66" s="169" t="s">
        <v>106</v>
      </c>
      <c r="H66" s="167">
        <v>11100000</v>
      </c>
      <c r="I66" s="167">
        <v>11100000</v>
      </c>
      <c r="J66" s="198">
        <v>11100000</v>
      </c>
      <c r="K66" s="199"/>
    </row>
    <row r="67" spans="1:11" ht="23.25" customHeight="1" x14ac:dyDescent="0.25">
      <c r="A67" s="200" t="s">
        <v>105</v>
      </c>
      <c r="B67" s="201"/>
      <c r="C67" s="165" t="s">
        <v>60</v>
      </c>
      <c r="D67" s="165" t="s">
        <v>52</v>
      </c>
      <c r="E67" s="165" t="s">
        <v>61</v>
      </c>
      <c r="F67" s="169" t="s">
        <v>127</v>
      </c>
      <c r="G67" s="169" t="s">
        <v>104</v>
      </c>
      <c r="H67" s="167">
        <v>11100000</v>
      </c>
      <c r="I67" s="167">
        <v>11100000</v>
      </c>
      <c r="J67" s="198">
        <v>11100000</v>
      </c>
      <c r="K67" s="199"/>
    </row>
    <row r="68" spans="1:11" ht="15" customHeight="1" x14ac:dyDescent="0.25">
      <c r="A68" s="200" t="s">
        <v>221</v>
      </c>
      <c r="B68" s="201"/>
      <c r="C68" s="165" t="s">
        <v>60</v>
      </c>
      <c r="D68" s="165" t="s">
        <v>52</v>
      </c>
      <c r="E68" s="165" t="s">
        <v>61</v>
      </c>
      <c r="F68" s="169" t="s">
        <v>127</v>
      </c>
      <c r="G68" s="169" t="s">
        <v>64</v>
      </c>
      <c r="H68" s="167">
        <v>1750000</v>
      </c>
      <c r="I68" s="167">
        <v>1750000</v>
      </c>
      <c r="J68" s="198">
        <v>1750000</v>
      </c>
      <c r="K68" s="199"/>
    </row>
    <row r="69" spans="1:11" ht="15" customHeight="1" x14ac:dyDescent="0.25">
      <c r="A69" s="200" t="s">
        <v>220</v>
      </c>
      <c r="B69" s="201"/>
      <c r="C69" s="165" t="s">
        <v>60</v>
      </c>
      <c r="D69" s="165" t="s">
        <v>52</v>
      </c>
      <c r="E69" s="165" t="s">
        <v>61</v>
      </c>
      <c r="F69" s="169" t="s">
        <v>127</v>
      </c>
      <c r="G69" s="169" t="s">
        <v>219</v>
      </c>
      <c r="H69" s="167">
        <v>1750000</v>
      </c>
      <c r="I69" s="167">
        <v>1750000</v>
      </c>
      <c r="J69" s="198">
        <v>1750000</v>
      </c>
      <c r="K69" s="199"/>
    </row>
    <row r="70" spans="1:11" ht="15" customHeight="1" x14ac:dyDescent="0.25">
      <c r="A70" s="200" t="s">
        <v>487</v>
      </c>
      <c r="B70" s="201"/>
      <c r="C70" s="165" t="s">
        <v>60</v>
      </c>
      <c r="D70" s="165" t="s">
        <v>52</v>
      </c>
      <c r="E70" s="165" t="s">
        <v>61</v>
      </c>
      <c r="F70" s="169" t="s">
        <v>499</v>
      </c>
      <c r="G70" s="170"/>
      <c r="H70" s="167">
        <v>43271200</v>
      </c>
      <c r="I70" s="167">
        <v>43271200</v>
      </c>
      <c r="J70" s="198">
        <v>43271200</v>
      </c>
      <c r="K70" s="199"/>
    </row>
    <row r="71" spans="1:11" ht="45.75" customHeight="1" x14ac:dyDescent="0.25">
      <c r="A71" s="200" t="s">
        <v>111</v>
      </c>
      <c r="B71" s="201"/>
      <c r="C71" s="165" t="s">
        <v>60</v>
      </c>
      <c r="D71" s="165" t="s">
        <v>52</v>
      </c>
      <c r="E71" s="165" t="s">
        <v>61</v>
      </c>
      <c r="F71" s="169" t="s">
        <v>499</v>
      </c>
      <c r="G71" s="169" t="s">
        <v>110</v>
      </c>
      <c r="H71" s="167">
        <v>41828100</v>
      </c>
      <c r="I71" s="167">
        <v>41828100</v>
      </c>
      <c r="J71" s="198">
        <v>41828100</v>
      </c>
      <c r="K71" s="199"/>
    </row>
    <row r="72" spans="1:11" ht="23.25" customHeight="1" x14ac:dyDescent="0.25">
      <c r="A72" s="200" t="s">
        <v>225</v>
      </c>
      <c r="B72" s="201"/>
      <c r="C72" s="165" t="s">
        <v>60</v>
      </c>
      <c r="D72" s="165" t="s">
        <v>52</v>
      </c>
      <c r="E72" s="165" t="s">
        <v>61</v>
      </c>
      <c r="F72" s="169" t="s">
        <v>499</v>
      </c>
      <c r="G72" s="169" t="s">
        <v>222</v>
      </c>
      <c r="H72" s="167">
        <v>41828100</v>
      </c>
      <c r="I72" s="167">
        <v>41828100</v>
      </c>
      <c r="J72" s="198">
        <v>41828100</v>
      </c>
      <c r="K72" s="199"/>
    </row>
    <row r="73" spans="1:11" ht="23.25" customHeight="1" x14ac:dyDescent="0.25">
      <c r="A73" s="200" t="s">
        <v>107</v>
      </c>
      <c r="B73" s="201"/>
      <c r="C73" s="165" t="s">
        <v>60</v>
      </c>
      <c r="D73" s="165" t="s">
        <v>52</v>
      </c>
      <c r="E73" s="165" t="s">
        <v>61</v>
      </c>
      <c r="F73" s="169" t="s">
        <v>499</v>
      </c>
      <c r="G73" s="169" t="s">
        <v>106</v>
      </c>
      <c r="H73" s="167">
        <v>1439400</v>
      </c>
      <c r="I73" s="167">
        <v>1439400</v>
      </c>
      <c r="J73" s="198">
        <v>1439400</v>
      </c>
      <c r="K73" s="199"/>
    </row>
    <row r="74" spans="1:11" ht="23.25" customHeight="1" x14ac:dyDescent="0.25">
      <c r="A74" s="200" t="s">
        <v>105</v>
      </c>
      <c r="B74" s="201"/>
      <c r="C74" s="165" t="s">
        <v>60</v>
      </c>
      <c r="D74" s="165" t="s">
        <v>52</v>
      </c>
      <c r="E74" s="165" t="s">
        <v>61</v>
      </c>
      <c r="F74" s="169" t="s">
        <v>499</v>
      </c>
      <c r="G74" s="169" t="s">
        <v>104</v>
      </c>
      <c r="H74" s="167">
        <v>1439400</v>
      </c>
      <c r="I74" s="167">
        <v>1439400</v>
      </c>
      <c r="J74" s="198">
        <v>1439400</v>
      </c>
      <c r="K74" s="199"/>
    </row>
    <row r="75" spans="1:11" ht="15" customHeight="1" x14ac:dyDescent="0.25">
      <c r="A75" s="200" t="s">
        <v>221</v>
      </c>
      <c r="B75" s="201"/>
      <c r="C75" s="165" t="s">
        <v>60</v>
      </c>
      <c r="D75" s="165" t="s">
        <v>52</v>
      </c>
      <c r="E75" s="165" t="s">
        <v>61</v>
      </c>
      <c r="F75" s="169" t="s">
        <v>499</v>
      </c>
      <c r="G75" s="169" t="s">
        <v>64</v>
      </c>
      <c r="H75" s="167">
        <v>3700</v>
      </c>
      <c r="I75" s="167">
        <v>3700</v>
      </c>
      <c r="J75" s="198">
        <v>3700</v>
      </c>
      <c r="K75" s="199"/>
    </row>
    <row r="76" spans="1:11" ht="15" customHeight="1" x14ac:dyDescent="0.25">
      <c r="A76" s="200" t="s">
        <v>220</v>
      </c>
      <c r="B76" s="201"/>
      <c r="C76" s="165" t="s">
        <v>60</v>
      </c>
      <c r="D76" s="165" t="s">
        <v>52</v>
      </c>
      <c r="E76" s="165" t="s">
        <v>61</v>
      </c>
      <c r="F76" s="169" t="s">
        <v>499</v>
      </c>
      <c r="G76" s="169" t="s">
        <v>219</v>
      </c>
      <c r="H76" s="167">
        <v>3700</v>
      </c>
      <c r="I76" s="167">
        <v>3700</v>
      </c>
      <c r="J76" s="198">
        <v>3700</v>
      </c>
      <c r="K76" s="199"/>
    </row>
    <row r="77" spans="1:11" ht="23.25" customHeight="1" x14ac:dyDescent="0.25">
      <c r="A77" s="196" t="s">
        <v>369</v>
      </c>
      <c r="B77" s="197"/>
      <c r="C77" s="165" t="s">
        <v>60</v>
      </c>
      <c r="D77" s="165" t="s">
        <v>52</v>
      </c>
      <c r="E77" s="165" t="s">
        <v>61</v>
      </c>
      <c r="F77" s="165" t="s">
        <v>368</v>
      </c>
      <c r="G77" s="165"/>
      <c r="H77" s="167">
        <v>3983000</v>
      </c>
      <c r="I77" s="167">
        <v>3983000</v>
      </c>
      <c r="J77" s="198">
        <v>3983000</v>
      </c>
      <c r="K77" s="199"/>
    </row>
    <row r="78" spans="1:11" ht="23.25" customHeight="1" x14ac:dyDescent="0.25">
      <c r="A78" s="200" t="s">
        <v>367</v>
      </c>
      <c r="B78" s="201"/>
      <c r="C78" s="165" t="s">
        <v>60</v>
      </c>
      <c r="D78" s="165" t="s">
        <v>52</v>
      </c>
      <c r="E78" s="165" t="s">
        <v>61</v>
      </c>
      <c r="F78" s="169" t="s">
        <v>366</v>
      </c>
      <c r="G78" s="169"/>
      <c r="H78" s="167">
        <v>3983000</v>
      </c>
      <c r="I78" s="167">
        <v>3983000</v>
      </c>
      <c r="J78" s="198">
        <v>3983000</v>
      </c>
      <c r="K78" s="199"/>
    </row>
    <row r="79" spans="1:11" ht="45.75" customHeight="1" x14ac:dyDescent="0.25">
      <c r="A79" s="200" t="s">
        <v>867</v>
      </c>
      <c r="B79" s="201"/>
      <c r="C79" s="165" t="s">
        <v>60</v>
      </c>
      <c r="D79" s="165" t="s">
        <v>52</v>
      </c>
      <c r="E79" s="165" t="s">
        <v>61</v>
      </c>
      <c r="F79" s="169" t="s">
        <v>365</v>
      </c>
      <c r="G79" s="170"/>
      <c r="H79" s="167">
        <v>3983000</v>
      </c>
      <c r="I79" s="167">
        <v>3983000</v>
      </c>
      <c r="J79" s="198">
        <v>3983000</v>
      </c>
      <c r="K79" s="199"/>
    </row>
    <row r="80" spans="1:11" ht="45.75" customHeight="1" x14ac:dyDescent="0.25">
      <c r="A80" s="200" t="s">
        <v>868</v>
      </c>
      <c r="B80" s="201"/>
      <c r="C80" s="165" t="s">
        <v>60</v>
      </c>
      <c r="D80" s="165" t="s">
        <v>52</v>
      </c>
      <c r="E80" s="165" t="s">
        <v>61</v>
      </c>
      <c r="F80" s="169" t="s">
        <v>869</v>
      </c>
      <c r="G80" s="170"/>
      <c r="H80" s="167">
        <v>3983000</v>
      </c>
      <c r="I80" s="167">
        <v>3983000</v>
      </c>
      <c r="J80" s="198">
        <v>3983000</v>
      </c>
      <c r="K80" s="199"/>
    </row>
    <row r="81" spans="1:11" ht="45.75" customHeight="1" x14ac:dyDescent="0.25">
      <c r="A81" s="200" t="s">
        <v>111</v>
      </c>
      <c r="B81" s="201"/>
      <c r="C81" s="165" t="s">
        <v>60</v>
      </c>
      <c r="D81" s="165" t="s">
        <v>52</v>
      </c>
      <c r="E81" s="165" t="s">
        <v>61</v>
      </c>
      <c r="F81" s="169" t="s">
        <v>869</v>
      </c>
      <c r="G81" s="169" t="s">
        <v>110</v>
      </c>
      <c r="H81" s="167">
        <v>3167800</v>
      </c>
      <c r="I81" s="167">
        <v>3167800</v>
      </c>
      <c r="J81" s="198">
        <v>3167800</v>
      </c>
      <c r="K81" s="199"/>
    </row>
    <row r="82" spans="1:11" ht="23.25" customHeight="1" x14ac:dyDescent="0.25">
      <c r="A82" s="200" t="s">
        <v>225</v>
      </c>
      <c r="B82" s="201"/>
      <c r="C82" s="165" t="s">
        <v>60</v>
      </c>
      <c r="D82" s="165" t="s">
        <v>52</v>
      </c>
      <c r="E82" s="165" t="s">
        <v>61</v>
      </c>
      <c r="F82" s="169" t="s">
        <v>869</v>
      </c>
      <c r="G82" s="169" t="s">
        <v>222</v>
      </c>
      <c r="H82" s="167">
        <v>3167800</v>
      </c>
      <c r="I82" s="167">
        <v>3167800</v>
      </c>
      <c r="J82" s="198">
        <v>3167800</v>
      </c>
      <c r="K82" s="199"/>
    </row>
    <row r="83" spans="1:11" ht="23.25" customHeight="1" x14ac:dyDescent="0.25">
      <c r="A83" s="200" t="s">
        <v>107</v>
      </c>
      <c r="B83" s="201"/>
      <c r="C83" s="165" t="s">
        <v>60</v>
      </c>
      <c r="D83" s="165" t="s">
        <v>52</v>
      </c>
      <c r="E83" s="165" t="s">
        <v>61</v>
      </c>
      <c r="F83" s="169" t="s">
        <v>869</v>
      </c>
      <c r="G83" s="169" t="s">
        <v>106</v>
      </c>
      <c r="H83" s="167">
        <v>815200</v>
      </c>
      <c r="I83" s="167">
        <v>815200</v>
      </c>
      <c r="J83" s="198">
        <v>815200</v>
      </c>
      <c r="K83" s="199"/>
    </row>
    <row r="84" spans="1:11" ht="23.25" customHeight="1" x14ac:dyDescent="0.25">
      <c r="A84" s="200" t="s">
        <v>105</v>
      </c>
      <c r="B84" s="201"/>
      <c r="C84" s="165" t="s">
        <v>60</v>
      </c>
      <c r="D84" s="165" t="s">
        <v>52</v>
      </c>
      <c r="E84" s="165" t="s">
        <v>61</v>
      </c>
      <c r="F84" s="169" t="s">
        <v>869</v>
      </c>
      <c r="G84" s="169" t="s">
        <v>104</v>
      </c>
      <c r="H84" s="167">
        <v>815200</v>
      </c>
      <c r="I84" s="167">
        <v>815200</v>
      </c>
      <c r="J84" s="198">
        <v>815200</v>
      </c>
      <c r="K84" s="199"/>
    </row>
    <row r="85" spans="1:11" ht="23.25" customHeight="1" x14ac:dyDescent="0.25">
      <c r="A85" s="196" t="s">
        <v>364</v>
      </c>
      <c r="B85" s="197"/>
      <c r="C85" s="165" t="s">
        <v>60</v>
      </c>
      <c r="D85" s="165" t="s">
        <v>52</v>
      </c>
      <c r="E85" s="165" t="s">
        <v>61</v>
      </c>
      <c r="F85" s="165" t="s">
        <v>363</v>
      </c>
      <c r="G85" s="165"/>
      <c r="H85" s="167">
        <v>736000</v>
      </c>
      <c r="I85" s="167">
        <v>736000</v>
      </c>
      <c r="J85" s="198">
        <v>736000</v>
      </c>
      <c r="K85" s="199"/>
    </row>
    <row r="86" spans="1:11" ht="34.5" customHeight="1" x14ac:dyDescent="0.25">
      <c r="A86" s="200" t="s">
        <v>870</v>
      </c>
      <c r="B86" s="201"/>
      <c r="C86" s="165" t="s">
        <v>60</v>
      </c>
      <c r="D86" s="165" t="s">
        <v>52</v>
      </c>
      <c r="E86" s="165" t="s">
        <v>61</v>
      </c>
      <c r="F86" s="169" t="s">
        <v>358</v>
      </c>
      <c r="G86" s="169"/>
      <c r="H86" s="167">
        <v>736000</v>
      </c>
      <c r="I86" s="167">
        <v>736000</v>
      </c>
      <c r="J86" s="198">
        <v>736000</v>
      </c>
      <c r="K86" s="199"/>
    </row>
    <row r="87" spans="1:11" ht="34.5" customHeight="1" x14ac:dyDescent="0.25">
      <c r="A87" s="200" t="s">
        <v>871</v>
      </c>
      <c r="B87" s="201"/>
      <c r="C87" s="165" t="s">
        <v>60</v>
      </c>
      <c r="D87" s="165" t="s">
        <v>52</v>
      </c>
      <c r="E87" s="165" t="s">
        <v>61</v>
      </c>
      <c r="F87" s="169" t="s">
        <v>357</v>
      </c>
      <c r="G87" s="170"/>
      <c r="H87" s="167">
        <v>736000</v>
      </c>
      <c r="I87" s="167">
        <v>736000</v>
      </c>
      <c r="J87" s="198">
        <v>736000</v>
      </c>
      <c r="K87" s="199"/>
    </row>
    <row r="88" spans="1:11" ht="34.5" customHeight="1" x14ac:dyDescent="0.25">
      <c r="A88" s="200" t="s">
        <v>872</v>
      </c>
      <c r="B88" s="201"/>
      <c r="C88" s="165" t="s">
        <v>60</v>
      </c>
      <c r="D88" s="165" t="s">
        <v>52</v>
      </c>
      <c r="E88" s="165" t="s">
        <v>61</v>
      </c>
      <c r="F88" s="169" t="s">
        <v>873</v>
      </c>
      <c r="G88" s="170"/>
      <c r="H88" s="167">
        <v>736000</v>
      </c>
      <c r="I88" s="167">
        <v>736000</v>
      </c>
      <c r="J88" s="198">
        <v>736000</v>
      </c>
      <c r="K88" s="199"/>
    </row>
    <row r="89" spans="1:11" ht="45.75" customHeight="1" x14ac:dyDescent="0.25">
      <c r="A89" s="200" t="s">
        <v>111</v>
      </c>
      <c r="B89" s="201"/>
      <c r="C89" s="165" t="s">
        <v>60</v>
      </c>
      <c r="D89" s="165" t="s">
        <v>52</v>
      </c>
      <c r="E89" s="165" t="s">
        <v>61</v>
      </c>
      <c r="F89" s="169" t="s">
        <v>873</v>
      </c>
      <c r="G89" s="169" t="s">
        <v>110</v>
      </c>
      <c r="H89" s="167">
        <v>607000</v>
      </c>
      <c r="I89" s="167">
        <v>607000</v>
      </c>
      <c r="J89" s="198">
        <v>607000</v>
      </c>
      <c r="K89" s="199"/>
    </row>
    <row r="90" spans="1:11" ht="23.25" customHeight="1" x14ac:dyDescent="0.25">
      <c r="A90" s="200" t="s">
        <v>225</v>
      </c>
      <c r="B90" s="201"/>
      <c r="C90" s="165" t="s">
        <v>60</v>
      </c>
      <c r="D90" s="165" t="s">
        <v>52</v>
      </c>
      <c r="E90" s="165" t="s">
        <v>61</v>
      </c>
      <c r="F90" s="169" t="s">
        <v>873</v>
      </c>
      <c r="G90" s="169" t="s">
        <v>222</v>
      </c>
      <c r="H90" s="167">
        <v>607000</v>
      </c>
      <c r="I90" s="167">
        <v>607000</v>
      </c>
      <c r="J90" s="198">
        <v>607000</v>
      </c>
      <c r="K90" s="199"/>
    </row>
    <row r="91" spans="1:11" ht="23.25" customHeight="1" x14ac:dyDescent="0.25">
      <c r="A91" s="200" t="s">
        <v>107</v>
      </c>
      <c r="B91" s="201"/>
      <c r="C91" s="165" t="s">
        <v>60</v>
      </c>
      <c r="D91" s="165" t="s">
        <v>52</v>
      </c>
      <c r="E91" s="165" t="s">
        <v>61</v>
      </c>
      <c r="F91" s="169" t="s">
        <v>873</v>
      </c>
      <c r="G91" s="169" t="s">
        <v>106</v>
      </c>
      <c r="H91" s="167">
        <v>129000</v>
      </c>
      <c r="I91" s="167">
        <v>129000</v>
      </c>
      <c r="J91" s="198">
        <v>129000</v>
      </c>
      <c r="K91" s="199"/>
    </row>
    <row r="92" spans="1:11" ht="23.25" customHeight="1" x14ac:dyDescent="0.25">
      <c r="A92" s="200" t="s">
        <v>105</v>
      </c>
      <c r="B92" s="201"/>
      <c r="C92" s="165" t="s">
        <v>60</v>
      </c>
      <c r="D92" s="165" t="s">
        <v>52</v>
      </c>
      <c r="E92" s="165" t="s">
        <v>61</v>
      </c>
      <c r="F92" s="169" t="s">
        <v>873</v>
      </c>
      <c r="G92" s="169" t="s">
        <v>104</v>
      </c>
      <c r="H92" s="167">
        <v>129000</v>
      </c>
      <c r="I92" s="167">
        <v>129000</v>
      </c>
      <c r="J92" s="198">
        <v>129000</v>
      </c>
      <c r="K92" s="199"/>
    </row>
    <row r="93" spans="1:11" ht="15" customHeight="1" x14ac:dyDescent="0.25">
      <c r="A93" s="196" t="s">
        <v>287</v>
      </c>
      <c r="B93" s="197"/>
      <c r="C93" s="165" t="s">
        <v>60</v>
      </c>
      <c r="D93" s="165" t="s">
        <v>52</v>
      </c>
      <c r="E93" s="165" t="s">
        <v>61</v>
      </c>
      <c r="F93" s="165" t="s">
        <v>286</v>
      </c>
      <c r="G93" s="165"/>
      <c r="H93" s="167">
        <v>897000</v>
      </c>
      <c r="I93" s="167">
        <v>897000</v>
      </c>
      <c r="J93" s="198">
        <v>897000</v>
      </c>
      <c r="K93" s="199"/>
    </row>
    <row r="94" spans="1:11" ht="15" customHeight="1" x14ac:dyDescent="0.25">
      <c r="A94" s="200" t="s">
        <v>664</v>
      </c>
      <c r="B94" s="201"/>
      <c r="C94" s="165" t="s">
        <v>60</v>
      </c>
      <c r="D94" s="165" t="s">
        <v>52</v>
      </c>
      <c r="E94" s="165" t="s">
        <v>61</v>
      </c>
      <c r="F94" s="169" t="s">
        <v>300</v>
      </c>
      <c r="G94" s="170"/>
      <c r="H94" s="167">
        <v>897000</v>
      </c>
      <c r="I94" s="167">
        <v>897000</v>
      </c>
      <c r="J94" s="198">
        <v>897000</v>
      </c>
      <c r="K94" s="199"/>
    </row>
    <row r="95" spans="1:11" ht="15" customHeight="1" x14ac:dyDescent="0.25">
      <c r="A95" s="200" t="s">
        <v>103</v>
      </c>
      <c r="B95" s="201"/>
      <c r="C95" s="165" t="s">
        <v>60</v>
      </c>
      <c r="D95" s="165" t="s">
        <v>52</v>
      </c>
      <c r="E95" s="165" t="s">
        <v>61</v>
      </c>
      <c r="F95" s="169" t="s">
        <v>300</v>
      </c>
      <c r="G95" s="169" t="s">
        <v>102</v>
      </c>
      <c r="H95" s="167">
        <v>897000</v>
      </c>
      <c r="I95" s="167">
        <v>897000</v>
      </c>
      <c r="J95" s="198">
        <v>897000</v>
      </c>
      <c r="K95" s="199"/>
    </row>
    <row r="96" spans="1:11" ht="23.25" customHeight="1" x14ac:dyDescent="0.25">
      <c r="A96" s="200" t="s">
        <v>276</v>
      </c>
      <c r="B96" s="201"/>
      <c r="C96" s="165" t="s">
        <v>60</v>
      </c>
      <c r="D96" s="165" t="s">
        <v>52</v>
      </c>
      <c r="E96" s="165" t="s">
        <v>61</v>
      </c>
      <c r="F96" s="169" t="s">
        <v>300</v>
      </c>
      <c r="G96" s="169" t="s">
        <v>274</v>
      </c>
      <c r="H96" s="167">
        <v>897000</v>
      </c>
      <c r="I96" s="167">
        <v>897000</v>
      </c>
      <c r="J96" s="198">
        <v>897000</v>
      </c>
      <c r="K96" s="199"/>
    </row>
    <row r="97" spans="1:11" ht="15" customHeight="1" x14ac:dyDescent="0.25">
      <c r="A97" s="196" t="s">
        <v>506</v>
      </c>
      <c r="B97" s="197"/>
      <c r="C97" s="165" t="s">
        <v>60</v>
      </c>
      <c r="D97" s="165" t="s">
        <v>52</v>
      </c>
      <c r="E97" s="165" t="s">
        <v>94</v>
      </c>
      <c r="F97" s="166"/>
      <c r="G97" s="166"/>
      <c r="H97" s="167">
        <v>31000000</v>
      </c>
      <c r="I97" s="167">
        <v>31000000</v>
      </c>
      <c r="J97" s="198">
        <v>31000000</v>
      </c>
      <c r="K97" s="199"/>
    </row>
    <row r="98" spans="1:11" ht="15" customHeight="1" x14ac:dyDescent="0.25">
      <c r="A98" s="196" t="s">
        <v>287</v>
      </c>
      <c r="B98" s="197"/>
      <c r="C98" s="165" t="s">
        <v>60</v>
      </c>
      <c r="D98" s="165" t="s">
        <v>52</v>
      </c>
      <c r="E98" s="165" t="s">
        <v>94</v>
      </c>
      <c r="F98" s="165" t="s">
        <v>286</v>
      </c>
      <c r="G98" s="165"/>
      <c r="H98" s="167">
        <v>31000000</v>
      </c>
      <c r="I98" s="167">
        <v>31000000</v>
      </c>
      <c r="J98" s="198">
        <v>31000000</v>
      </c>
      <c r="K98" s="199"/>
    </row>
    <row r="99" spans="1:11" ht="15" customHeight="1" x14ac:dyDescent="0.25">
      <c r="A99" s="200" t="s">
        <v>505</v>
      </c>
      <c r="B99" s="201"/>
      <c r="C99" s="165" t="s">
        <v>60</v>
      </c>
      <c r="D99" s="165" t="s">
        <v>52</v>
      </c>
      <c r="E99" s="165" t="s">
        <v>94</v>
      </c>
      <c r="F99" s="169" t="s">
        <v>504</v>
      </c>
      <c r="G99" s="170"/>
      <c r="H99" s="167">
        <v>30000000</v>
      </c>
      <c r="I99" s="167">
        <v>30000000</v>
      </c>
      <c r="J99" s="198">
        <v>30000000</v>
      </c>
      <c r="K99" s="199"/>
    </row>
    <row r="100" spans="1:11" ht="15" customHeight="1" x14ac:dyDescent="0.25">
      <c r="A100" s="200" t="s">
        <v>221</v>
      </c>
      <c r="B100" s="201"/>
      <c r="C100" s="165" t="s">
        <v>60</v>
      </c>
      <c r="D100" s="165" t="s">
        <v>52</v>
      </c>
      <c r="E100" s="165" t="s">
        <v>94</v>
      </c>
      <c r="F100" s="169" t="s">
        <v>504</v>
      </c>
      <c r="G100" s="169" t="s">
        <v>64</v>
      </c>
      <c r="H100" s="167">
        <v>30000000</v>
      </c>
      <c r="I100" s="167">
        <v>30000000</v>
      </c>
      <c r="J100" s="198">
        <v>30000000</v>
      </c>
      <c r="K100" s="199"/>
    </row>
    <row r="101" spans="1:11" ht="15" customHeight="1" x14ac:dyDescent="0.25">
      <c r="A101" s="200" t="s">
        <v>484</v>
      </c>
      <c r="B101" s="201"/>
      <c r="C101" s="165" t="s">
        <v>60</v>
      </c>
      <c r="D101" s="165" t="s">
        <v>52</v>
      </c>
      <c r="E101" s="165" t="s">
        <v>94</v>
      </c>
      <c r="F101" s="169" t="s">
        <v>504</v>
      </c>
      <c r="G101" s="169" t="s">
        <v>482</v>
      </c>
      <c r="H101" s="167">
        <v>30000000</v>
      </c>
      <c r="I101" s="167">
        <v>30000000</v>
      </c>
      <c r="J101" s="198">
        <v>30000000</v>
      </c>
      <c r="K101" s="199"/>
    </row>
    <row r="102" spans="1:11" ht="23.25" customHeight="1" x14ac:dyDescent="0.25">
      <c r="A102" s="200" t="s">
        <v>503</v>
      </c>
      <c r="B102" s="201"/>
      <c r="C102" s="165" t="s">
        <v>60</v>
      </c>
      <c r="D102" s="165" t="s">
        <v>52</v>
      </c>
      <c r="E102" s="165" t="s">
        <v>94</v>
      </c>
      <c r="F102" s="169" t="s">
        <v>502</v>
      </c>
      <c r="G102" s="170"/>
      <c r="H102" s="167">
        <v>1000000</v>
      </c>
      <c r="I102" s="167">
        <v>1000000</v>
      </c>
      <c r="J102" s="198">
        <v>1000000</v>
      </c>
      <c r="K102" s="199"/>
    </row>
    <row r="103" spans="1:11" ht="15" customHeight="1" x14ac:dyDescent="0.25">
      <c r="A103" s="200" t="s">
        <v>221</v>
      </c>
      <c r="B103" s="201"/>
      <c r="C103" s="165" t="s">
        <v>60</v>
      </c>
      <c r="D103" s="165" t="s">
        <v>52</v>
      </c>
      <c r="E103" s="165" t="s">
        <v>94</v>
      </c>
      <c r="F103" s="169" t="s">
        <v>502</v>
      </c>
      <c r="G103" s="169" t="s">
        <v>64</v>
      </c>
      <c r="H103" s="167">
        <v>1000000</v>
      </c>
      <c r="I103" s="167">
        <v>1000000</v>
      </c>
      <c r="J103" s="198">
        <v>1000000</v>
      </c>
      <c r="K103" s="199"/>
    </row>
    <row r="104" spans="1:11" ht="15" customHeight="1" x14ac:dyDescent="0.25">
      <c r="A104" s="200" t="s">
        <v>484</v>
      </c>
      <c r="B104" s="201"/>
      <c r="C104" s="165" t="s">
        <v>60</v>
      </c>
      <c r="D104" s="165" t="s">
        <v>52</v>
      </c>
      <c r="E104" s="165" t="s">
        <v>94</v>
      </c>
      <c r="F104" s="169" t="s">
        <v>502</v>
      </c>
      <c r="G104" s="169" t="s">
        <v>482</v>
      </c>
      <c r="H104" s="167">
        <v>1000000</v>
      </c>
      <c r="I104" s="167">
        <v>1000000</v>
      </c>
      <c r="J104" s="198">
        <v>1000000</v>
      </c>
      <c r="K104" s="199"/>
    </row>
    <row r="105" spans="1:11" ht="15" customHeight="1" x14ac:dyDescent="0.25">
      <c r="A105" s="196" t="s">
        <v>501</v>
      </c>
      <c r="B105" s="197"/>
      <c r="C105" s="165" t="s">
        <v>60</v>
      </c>
      <c r="D105" s="165" t="s">
        <v>52</v>
      </c>
      <c r="E105" s="165" t="s">
        <v>244</v>
      </c>
      <c r="F105" s="166"/>
      <c r="G105" s="166"/>
      <c r="H105" s="167">
        <v>1253944580.79</v>
      </c>
      <c r="I105" s="167">
        <v>1081050118.6400001</v>
      </c>
      <c r="J105" s="198">
        <v>2076806670.74</v>
      </c>
      <c r="K105" s="199"/>
    </row>
    <row r="106" spans="1:11" ht="15" customHeight="1" x14ac:dyDescent="0.25">
      <c r="A106" s="196" t="s">
        <v>185</v>
      </c>
      <c r="B106" s="197"/>
      <c r="C106" s="165" t="s">
        <v>60</v>
      </c>
      <c r="D106" s="165" t="s">
        <v>52</v>
      </c>
      <c r="E106" s="165" t="s">
        <v>244</v>
      </c>
      <c r="F106" s="165" t="s">
        <v>184</v>
      </c>
      <c r="G106" s="165"/>
      <c r="H106" s="167">
        <v>5051000</v>
      </c>
      <c r="I106" s="167">
        <v>5051000</v>
      </c>
      <c r="J106" s="198">
        <v>5051000</v>
      </c>
      <c r="K106" s="199"/>
    </row>
    <row r="107" spans="1:11" ht="15" customHeight="1" x14ac:dyDescent="0.25">
      <c r="A107" s="200" t="s">
        <v>206</v>
      </c>
      <c r="B107" s="201"/>
      <c r="C107" s="165" t="s">
        <v>60</v>
      </c>
      <c r="D107" s="165" t="s">
        <v>52</v>
      </c>
      <c r="E107" s="165" t="s">
        <v>244</v>
      </c>
      <c r="F107" s="169" t="s">
        <v>183</v>
      </c>
      <c r="G107" s="169"/>
      <c r="H107" s="167">
        <v>5051000</v>
      </c>
      <c r="I107" s="167">
        <v>5051000</v>
      </c>
      <c r="J107" s="198">
        <v>5051000</v>
      </c>
      <c r="K107" s="199"/>
    </row>
    <row r="108" spans="1:11" ht="23.25" customHeight="1" x14ac:dyDescent="0.25">
      <c r="A108" s="200" t="s">
        <v>204</v>
      </c>
      <c r="B108" s="201"/>
      <c r="C108" s="165" t="s">
        <v>60</v>
      </c>
      <c r="D108" s="165" t="s">
        <v>52</v>
      </c>
      <c r="E108" s="165" t="s">
        <v>244</v>
      </c>
      <c r="F108" s="169" t="s">
        <v>874</v>
      </c>
      <c r="G108" s="170"/>
      <c r="H108" s="167">
        <v>5051000</v>
      </c>
      <c r="I108" s="167">
        <v>5051000</v>
      </c>
      <c r="J108" s="198">
        <v>5051000</v>
      </c>
      <c r="K108" s="199"/>
    </row>
    <row r="109" spans="1:11" ht="45.75" customHeight="1" x14ac:dyDescent="0.25">
      <c r="A109" s="200" t="s">
        <v>181</v>
      </c>
      <c r="B109" s="201"/>
      <c r="C109" s="165" t="s">
        <v>60</v>
      </c>
      <c r="D109" s="165" t="s">
        <v>52</v>
      </c>
      <c r="E109" s="165" t="s">
        <v>244</v>
      </c>
      <c r="F109" s="169" t="s">
        <v>875</v>
      </c>
      <c r="G109" s="170"/>
      <c r="H109" s="167">
        <v>5051000</v>
      </c>
      <c r="I109" s="167">
        <v>5051000</v>
      </c>
      <c r="J109" s="198">
        <v>5051000</v>
      </c>
      <c r="K109" s="199"/>
    </row>
    <row r="110" spans="1:11" ht="45.75" customHeight="1" x14ac:dyDescent="0.25">
      <c r="A110" s="200" t="s">
        <v>111</v>
      </c>
      <c r="B110" s="201"/>
      <c r="C110" s="165" t="s">
        <v>60</v>
      </c>
      <c r="D110" s="165" t="s">
        <v>52</v>
      </c>
      <c r="E110" s="165" t="s">
        <v>244</v>
      </c>
      <c r="F110" s="169" t="s">
        <v>875</v>
      </c>
      <c r="G110" s="169" t="s">
        <v>110</v>
      </c>
      <c r="H110" s="167">
        <v>5051000</v>
      </c>
      <c r="I110" s="167">
        <v>5051000</v>
      </c>
      <c r="J110" s="198">
        <v>5051000</v>
      </c>
      <c r="K110" s="199"/>
    </row>
    <row r="111" spans="1:11" ht="15" customHeight="1" x14ac:dyDescent="0.25">
      <c r="A111" s="200" t="s">
        <v>109</v>
      </c>
      <c r="B111" s="201"/>
      <c r="C111" s="165" t="s">
        <v>60</v>
      </c>
      <c r="D111" s="165" t="s">
        <v>52</v>
      </c>
      <c r="E111" s="165" t="s">
        <v>244</v>
      </c>
      <c r="F111" s="169" t="s">
        <v>875</v>
      </c>
      <c r="G111" s="169" t="s">
        <v>108</v>
      </c>
      <c r="H111" s="167">
        <v>5051000</v>
      </c>
      <c r="I111" s="167">
        <v>5051000</v>
      </c>
      <c r="J111" s="198">
        <v>5051000</v>
      </c>
      <c r="K111" s="199"/>
    </row>
    <row r="112" spans="1:11" ht="23.25" customHeight="1" x14ac:dyDescent="0.25">
      <c r="A112" s="196" t="s">
        <v>134</v>
      </c>
      <c r="B112" s="197"/>
      <c r="C112" s="165" t="s">
        <v>60</v>
      </c>
      <c r="D112" s="165" t="s">
        <v>52</v>
      </c>
      <c r="E112" s="165" t="s">
        <v>244</v>
      </c>
      <c r="F112" s="165" t="s">
        <v>133</v>
      </c>
      <c r="G112" s="165"/>
      <c r="H112" s="167">
        <v>785266300</v>
      </c>
      <c r="I112" s="167">
        <v>785266300</v>
      </c>
      <c r="J112" s="198">
        <v>785266300</v>
      </c>
      <c r="K112" s="199"/>
    </row>
    <row r="113" spans="1:11" ht="23.25" customHeight="1" x14ac:dyDescent="0.25">
      <c r="A113" s="200" t="s">
        <v>866</v>
      </c>
      <c r="B113" s="201"/>
      <c r="C113" s="165" t="s">
        <v>60</v>
      </c>
      <c r="D113" s="165" t="s">
        <v>52</v>
      </c>
      <c r="E113" s="165" t="s">
        <v>244</v>
      </c>
      <c r="F113" s="169" t="s">
        <v>395</v>
      </c>
      <c r="G113" s="169"/>
      <c r="H113" s="167">
        <v>192055500</v>
      </c>
      <c r="I113" s="167">
        <v>192055500</v>
      </c>
      <c r="J113" s="198">
        <v>192055500</v>
      </c>
      <c r="K113" s="199"/>
    </row>
    <row r="114" spans="1:11" ht="34.5" customHeight="1" x14ac:dyDescent="0.25">
      <c r="A114" s="200" t="s">
        <v>394</v>
      </c>
      <c r="B114" s="201"/>
      <c r="C114" s="165" t="s">
        <v>60</v>
      </c>
      <c r="D114" s="165" t="s">
        <v>52</v>
      </c>
      <c r="E114" s="165" t="s">
        <v>244</v>
      </c>
      <c r="F114" s="169" t="s">
        <v>393</v>
      </c>
      <c r="G114" s="170"/>
      <c r="H114" s="167">
        <v>113980400</v>
      </c>
      <c r="I114" s="167">
        <v>113980400</v>
      </c>
      <c r="J114" s="198">
        <v>113980400</v>
      </c>
      <c r="K114" s="199"/>
    </row>
    <row r="115" spans="1:11" ht="34.5" customHeight="1" x14ac:dyDescent="0.25">
      <c r="A115" s="200" t="s">
        <v>392</v>
      </c>
      <c r="B115" s="201"/>
      <c r="C115" s="165" t="s">
        <v>60</v>
      </c>
      <c r="D115" s="165" t="s">
        <v>52</v>
      </c>
      <c r="E115" s="165" t="s">
        <v>244</v>
      </c>
      <c r="F115" s="169" t="s">
        <v>391</v>
      </c>
      <c r="G115" s="170"/>
      <c r="H115" s="167">
        <v>113980400</v>
      </c>
      <c r="I115" s="167">
        <v>113980400</v>
      </c>
      <c r="J115" s="198">
        <v>113980400</v>
      </c>
      <c r="K115" s="199"/>
    </row>
    <row r="116" spans="1:11" ht="23.25" customHeight="1" x14ac:dyDescent="0.25">
      <c r="A116" s="200" t="s">
        <v>97</v>
      </c>
      <c r="B116" s="201"/>
      <c r="C116" s="165" t="s">
        <v>60</v>
      </c>
      <c r="D116" s="165" t="s">
        <v>52</v>
      </c>
      <c r="E116" s="165" t="s">
        <v>244</v>
      </c>
      <c r="F116" s="169" t="s">
        <v>391</v>
      </c>
      <c r="G116" s="169" t="s">
        <v>75</v>
      </c>
      <c r="H116" s="167">
        <v>113980400</v>
      </c>
      <c r="I116" s="167">
        <v>113980400</v>
      </c>
      <c r="J116" s="198">
        <v>113980400</v>
      </c>
      <c r="K116" s="199"/>
    </row>
    <row r="117" spans="1:11" ht="15" customHeight="1" x14ac:dyDescent="0.25">
      <c r="A117" s="200" t="s">
        <v>124</v>
      </c>
      <c r="B117" s="201"/>
      <c r="C117" s="165" t="s">
        <v>60</v>
      </c>
      <c r="D117" s="165" t="s">
        <v>52</v>
      </c>
      <c r="E117" s="165" t="s">
        <v>244</v>
      </c>
      <c r="F117" s="169" t="s">
        <v>391</v>
      </c>
      <c r="G117" s="169" t="s">
        <v>78</v>
      </c>
      <c r="H117" s="167">
        <v>113980400</v>
      </c>
      <c r="I117" s="167">
        <v>113980400</v>
      </c>
      <c r="J117" s="198">
        <v>113980400</v>
      </c>
      <c r="K117" s="199"/>
    </row>
    <row r="118" spans="1:11" ht="23.25" customHeight="1" x14ac:dyDescent="0.25">
      <c r="A118" s="200" t="s">
        <v>130</v>
      </c>
      <c r="B118" s="201"/>
      <c r="C118" s="165" t="s">
        <v>60</v>
      </c>
      <c r="D118" s="165" t="s">
        <v>52</v>
      </c>
      <c r="E118" s="165" t="s">
        <v>244</v>
      </c>
      <c r="F118" s="169" t="s">
        <v>876</v>
      </c>
      <c r="G118" s="170"/>
      <c r="H118" s="167">
        <v>78075100</v>
      </c>
      <c r="I118" s="167">
        <v>78075100</v>
      </c>
      <c r="J118" s="198">
        <v>78075100</v>
      </c>
      <c r="K118" s="199"/>
    </row>
    <row r="119" spans="1:11" ht="15" customHeight="1" x14ac:dyDescent="0.25">
      <c r="A119" s="200" t="s">
        <v>487</v>
      </c>
      <c r="B119" s="201"/>
      <c r="C119" s="165" t="s">
        <v>60</v>
      </c>
      <c r="D119" s="165" t="s">
        <v>52</v>
      </c>
      <c r="E119" s="165" t="s">
        <v>244</v>
      </c>
      <c r="F119" s="169" t="s">
        <v>877</v>
      </c>
      <c r="G119" s="170"/>
      <c r="H119" s="167">
        <v>78075100</v>
      </c>
      <c r="I119" s="167">
        <v>78075100</v>
      </c>
      <c r="J119" s="198">
        <v>78075100</v>
      </c>
      <c r="K119" s="199"/>
    </row>
    <row r="120" spans="1:11" ht="45.75" customHeight="1" x14ac:dyDescent="0.25">
      <c r="A120" s="200" t="s">
        <v>111</v>
      </c>
      <c r="B120" s="201"/>
      <c r="C120" s="165" t="s">
        <v>60</v>
      </c>
      <c r="D120" s="165" t="s">
        <v>52</v>
      </c>
      <c r="E120" s="165" t="s">
        <v>244</v>
      </c>
      <c r="F120" s="169" t="s">
        <v>877</v>
      </c>
      <c r="G120" s="169" t="s">
        <v>110</v>
      </c>
      <c r="H120" s="167">
        <v>75175100</v>
      </c>
      <c r="I120" s="167">
        <v>75175100</v>
      </c>
      <c r="J120" s="198">
        <v>75175100</v>
      </c>
      <c r="K120" s="199"/>
    </row>
    <row r="121" spans="1:11" ht="23.25" customHeight="1" x14ac:dyDescent="0.25">
      <c r="A121" s="200" t="s">
        <v>225</v>
      </c>
      <c r="B121" s="201"/>
      <c r="C121" s="165" t="s">
        <v>60</v>
      </c>
      <c r="D121" s="165" t="s">
        <v>52</v>
      </c>
      <c r="E121" s="165" t="s">
        <v>244</v>
      </c>
      <c r="F121" s="169" t="s">
        <v>877</v>
      </c>
      <c r="G121" s="169" t="s">
        <v>222</v>
      </c>
      <c r="H121" s="167">
        <v>75175100</v>
      </c>
      <c r="I121" s="167">
        <v>75175100</v>
      </c>
      <c r="J121" s="198">
        <v>75175100</v>
      </c>
      <c r="K121" s="199"/>
    </row>
    <row r="122" spans="1:11" ht="23.25" customHeight="1" x14ac:dyDescent="0.25">
      <c r="A122" s="200" t="s">
        <v>107</v>
      </c>
      <c r="B122" s="201"/>
      <c r="C122" s="165" t="s">
        <v>60</v>
      </c>
      <c r="D122" s="165" t="s">
        <v>52</v>
      </c>
      <c r="E122" s="165" t="s">
        <v>244</v>
      </c>
      <c r="F122" s="169" t="s">
        <v>877</v>
      </c>
      <c r="G122" s="169" t="s">
        <v>106</v>
      </c>
      <c r="H122" s="167">
        <v>2745000</v>
      </c>
      <c r="I122" s="167">
        <v>2745000</v>
      </c>
      <c r="J122" s="198">
        <v>2745000</v>
      </c>
      <c r="K122" s="199"/>
    </row>
    <row r="123" spans="1:11" ht="23.25" customHeight="1" x14ac:dyDescent="0.25">
      <c r="A123" s="200" t="s">
        <v>105</v>
      </c>
      <c r="B123" s="201"/>
      <c r="C123" s="165" t="s">
        <v>60</v>
      </c>
      <c r="D123" s="165" t="s">
        <v>52</v>
      </c>
      <c r="E123" s="165" t="s">
        <v>244</v>
      </c>
      <c r="F123" s="169" t="s">
        <v>877</v>
      </c>
      <c r="G123" s="169" t="s">
        <v>104</v>
      </c>
      <c r="H123" s="167">
        <v>2745000</v>
      </c>
      <c r="I123" s="167">
        <v>2745000</v>
      </c>
      <c r="J123" s="198">
        <v>2745000</v>
      </c>
      <c r="K123" s="199"/>
    </row>
    <row r="124" spans="1:11" ht="15" customHeight="1" x14ac:dyDescent="0.25">
      <c r="A124" s="200" t="s">
        <v>221</v>
      </c>
      <c r="B124" s="201"/>
      <c r="C124" s="165" t="s">
        <v>60</v>
      </c>
      <c r="D124" s="165" t="s">
        <v>52</v>
      </c>
      <c r="E124" s="165" t="s">
        <v>244</v>
      </c>
      <c r="F124" s="169" t="s">
        <v>877</v>
      </c>
      <c r="G124" s="169" t="s">
        <v>64</v>
      </c>
      <c r="H124" s="167">
        <v>155000</v>
      </c>
      <c r="I124" s="167">
        <v>155000</v>
      </c>
      <c r="J124" s="198">
        <v>155000</v>
      </c>
      <c r="K124" s="199"/>
    </row>
    <row r="125" spans="1:11" ht="15" customHeight="1" x14ac:dyDescent="0.25">
      <c r="A125" s="200" t="s">
        <v>220</v>
      </c>
      <c r="B125" s="201"/>
      <c r="C125" s="165" t="s">
        <v>60</v>
      </c>
      <c r="D125" s="165" t="s">
        <v>52</v>
      </c>
      <c r="E125" s="165" t="s">
        <v>244</v>
      </c>
      <c r="F125" s="169" t="s">
        <v>877</v>
      </c>
      <c r="G125" s="169" t="s">
        <v>219</v>
      </c>
      <c r="H125" s="167">
        <v>155000</v>
      </c>
      <c r="I125" s="167">
        <v>155000</v>
      </c>
      <c r="J125" s="198">
        <v>155000</v>
      </c>
      <c r="K125" s="199"/>
    </row>
    <row r="126" spans="1:11" ht="15" customHeight="1" x14ac:dyDescent="0.25">
      <c r="A126" s="200" t="s">
        <v>132</v>
      </c>
      <c r="B126" s="201"/>
      <c r="C126" s="165" t="s">
        <v>60</v>
      </c>
      <c r="D126" s="165" t="s">
        <v>52</v>
      </c>
      <c r="E126" s="165" t="s">
        <v>244</v>
      </c>
      <c r="F126" s="169" t="s">
        <v>131</v>
      </c>
      <c r="G126" s="169"/>
      <c r="H126" s="167">
        <v>593210800</v>
      </c>
      <c r="I126" s="167">
        <v>593210800</v>
      </c>
      <c r="J126" s="198">
        <v>593210800</v>
      </c>
      <c r="K126" s="199"/>
    </row>
    <row r="127" spans="1:11" ht="23.25" customHeight="1" x14ac:dyDescent="0.25">
      <c r="A127" s="200" t="s">
        <v>130</v>
      </c>
      <c r="B127" s="201"/>
      <c r="C127" s="165" t="s">
        <v>60</v>
      </c>
      <c r="D127" s="165" t="s">
        <v>52</v>
      </c>
      <c r="E127" s="165" t="s">
        <v>244</v>
      </c>
      <c r="F127" s="169" t="s">
        <v>129</v>
      </c>
      <c r="G127" s="170"/>
      <c r="H127" s="167">
        <v>593210800</v>
      </c>
      <c r="I127" s="167">
        <v>593210800</v>
      </c>
      <c r="J127" s="198">
        <v>593210800</v>
      </c>
      <c r="K127" s="199"/>
    </row>
    <row r="128" spans="1:11" ht="15" customHeight="1" x14ac:dyDescent="0.25">
      <c r="A128" s="200" t="s">
        <v>128</v>
      </c>
      <c r="B128" s="201"/>
      <c r="C128" s="165" t="s">
        <v>60</v>
      </c>
      <c r="D128" s="165" t="s">
        <v>52</v>
      </c>
      <c r="E128" s="165" t="s">
        <v>244</v>
      </c>
      <c r="F128" s="169" t="s">
        <v>127</v>
      </c>
      <c r="G128" s="170"/>
      <c r="H128" s="167">
        <v>100000</v>
      </c>
      <c r="I128" s="167">
        <v>100000</v>
      </c>
      <c r="J128" s="198">
        <v>100000</v>
      </c>
      <c r="K128" s="199"/>
    </row>
    <row r="129" spans="1:11" ht="23.25" customHeight="1" x14ac:dyDescent="0.25">
      <c r="A129" s="200" t="s">
        <v>107</v>
      </c>
      <c r="B129" s="201"/>
      <c r="C129" s="165" t="s">
        <v>60</v>
      </c>
      <c r="D129" s="165" t="s">
        <v>52</v>
      </c>
      <c r="E129" s="165" t="s">
        <v>244</v>
      </c>
      <c r="F129" s="169" t="s">
        <v>127</v>
      </c>
      <c r="G129" s="169" t="s">
        <v>106</v>
      </c>
      <c r="H129" s="167">
        <v>100000</v>
      </c>
      <c r="I129" s="167">
        <v>100000</v>
      </c>
      <c r="J129" s="198">
        <v>100000</v>
      </c>
      <c r="K129" s="199"/>
    </row>
    <row r="130" spans="1:11" ht="23.25" customHeight="1" x14ac:dyDescent="0.25">
      <c r="A130" s="200" t="s">
        <v>105</v>
      </c>
      <c r="B130" s="201"/>
      <c r="C130" s="165" t="s">
        <v>60</v>
      </c>
      <c r="D130" s="165" t="s">
        <v>52</v>
      </c>
      <c r="E130" s="165" t="s">
        <v>244</v>
      </c>
      <c r="F130" s="169" t="s">
        <v>127</v>
      </c>
      <c r="G130" s="169" t="s">
        <v>104</v>
      </c>
      <c r="H130" s="167">
        <v>100000</v>
      </c>
      <c r="I130" s="167">
        <v>100000</v>
      </c>
      <c r="J130" s="198">
        <v>100000</v>
      </c>
      <c r="K130" s="199"/>
    </row>
    <row r="131" spans="1:11" ht="15" customHeight="1" x14ac:dyDescent="0.25">
      <c r="A131" s="200" t="s">
        <v>497</v>
      </c>
      <c r="B131" s="201"/>
      <c r="C131" s="165" t="s">
        <v>60</v>
      </c>
      <c r="D131" s="165" t="s">
        <v>52</v>
      </c>
      <c r="E131" s="165" t="s">
        <v>244</v>
      </c>
      <c r="F131" s="169" t="s">
        <v>496</v>
      </c>
      <c r="G131" s="170"/>
      <c r="H131" s="167">
        <v>1023700</v>
      </c>
      <c r="I131" s="167">
        <v>1023700</v>
      </c>
      <c r="J131" s="198">
        <v>1023700</v>
      </c>
      <c r="K131" s="199"/>
    </row>
    <row r="132" spans="1:11" ht="15" customHeight="1" x14ac:dyDescent="0.25">
      <c r="A132" s="200" t="s">
        <v>221</v>
      </c>
      <c r="B132" s="201"/>
      <c r="C132" s="165" t="s">
        <v>60</v>
      </c>
      <c r="D132" s="165" t="s">
        <v>52</v>
      </c>
      <c r="E132" s="165" t="s">
        <v>244</v>
      </c>
      <c r="F132" s="169" t="s">
        <v>496</v>
      </c>
      <c r="G132" s="169" t="s">
        <v>64</v>
      </c>
      <c r="H132" s="167">
        <v>1023700</v>
      </c>
      <c r="I132" s="167">
        <v>1023700</v>
      </c>
      <c r="J132" s="198">
        <v>1023700</v>
      </c>
      <c r="K132" s="199"/>
    </row>
    <row r="133" spans="1:11" ht="15" customHeight="1" x14ac:dyDescent="0.25">
      <c r="A133" s="200" t="s">
        <v>220</v>
      </c>
      <c r="B133" s="201"/>
      <c r="C133" s="165" t="s">
        <v>60</v>
      </c>
      <c r="D133" s="165" t="s">
        <v>52</v>
      </c>
      <c r="E133" s="165" t="s">
        <v>244</v>
      </c>
      <c r="F133" s="169" t="s">
        <v>496</v>
      </c>
      <c r="G133" s="169" t="s">
        <v>219</v>
      </c>
      <c r="H133" s="167">
        <v>1023700</v>
      </c>
      <c r="I133" s="167">
        <v>1023700</v>
      </c>
      <c r="J133" s="198">
        <v>1023700</v>
      </c>
      <c r="K133" s="199"/>
    </row>
    <row r="134" spans="1:11" ht="23.25" customHeight="1" x14ac:dyDescent="0.25">
      <c r="A134" s="200" t="s">
        <v>878</v>
      </c>
      <c r="B134" s="201"/>
      <c r="C134" s="165" t="s">
        <v>60</v>
      </c>
      <c r="D134" s="165" t="s">
        <v>52</v>
      </c>
      <c r="E134" s="165" t="s">
        <v>244</v>
      </c>
      <c r="F134" s="169" t="s">
        <v>879</v>
      </c>
      <c r="G134" s="170"/>
      <c r="H134" s="167">
        <v>57064200</v>
      </c>
      <c r="I134" s="167">
        <v>57064200</v>
      </c>
      <c r="J134" s="198">
        <v>57064200</v>
      </c>
      <c r="K134" s="199"/>
    </row>
    <row r="135" spans="1:11" ht="45.75" customHeight="1" x14ac:dyDescent="0.25">
      <c r="A135" s="200" t="s">
        <v>111</v>
      </c>
      <c r="B135" s="201"/>
      <c r="C135" s="165" t="s">
        <v>60</v>
      </c>
      <c r="D135" s="165" t="s">
        <v>52</v>
      </c>
      <c r="E135" s="165" t="s">
        <v>244</v>
      </c>
      <c r="F135" s="169" t="s">
        <v>879</v>
      </c>
      <c r="G135" s="169" t="s">
        <v>110</v>
      </c>
      <c r="H135" s="167">
        <v>56764200</v>
      </c>
      <c r="I135" s="167">
        <v>56764200</v>
      </c>
      <c r="J135" s="198">
        <v>56764200</v>
      </c>
      <c r="K135" s="199"/>
    </row>
    <row r="136" spans="1:11" ht="15" customHeight="1" x14ac:dyDescent="0.25">
      <c r="A136" s="200" t="s">
        <v>109</v>
      </c>
      <c r="B136" s="201"/>
      <c r="C136" s="165" t="s">
        <v>60</v>
      </c>
      <c r="D136" s="165" t="s">
        <v>52</v>
      </c>
      <c r="E136" s="165" t="s">
        <v>244</v>
      </c>
      <c r="F136" s="169" t="s">
        <v>879</v>
      </c>
      <c r="G136" s="169" t="s">
        <v>108</v>
      </c>
      <c r="H136" s="167">
        <v>56764200</v>
      </c>
      <c r="I136" s="167">
        <v>56764200</v>
      </c>
      <c r="J136" s="198">
        <v>56764200</v>
      </c>
      <c r="K136" s="199"/>
    </row>
    <row r="137" spans="1:11" ht="23.25" customHeight="1" x14ac:dyDescent="0.25">
      <c r="A137" s="200" t="s">
        <v>107</v>
      </c>
      <c r="B137" s="201"/>
      <c r="C137" s="165" t="s">
        <v>60</v>
      </c>
      <c r="D137" s="165" t="s">
        <v>52</v>
      </c>
      <c r="E137" s="165" t="s">
        <v>244</v>
      </c>
      <c r="F137" s="169" t="s">
        <v>879</v>
      </c>
      <c r="G137" s="169" t="s">
        <v>106</v>
      </c>
      <c r="H137" s="167">
        <v>300000</v>
      </c>
      <c r="I137" s="167">
        <v>300000</v>
      </c>
      <c r="J137" s="198">
        <v>300000</v>
      </c>
      <c r="K137" s="199"/>
    </row>
    <row r="138" spans="1:11" ht="23.25" customHeight="1" x14ac:dyDescent="0.25">
      <c r="A138" s="200" t="s">
        <v>105</v>
      </c>
      <c r="B138" s="201"/>
      <c r="C138" s="165" t="s">
        <v>60</v>
      </c>
      <c r="D138" s="165" t="s">
        <v>52</v>
      </c>
      <c r="E138" s="165" t="s">
        <v>244</v>
      </c>
      <c r="F138" s="169" t="s">
        <v>879</v>
      </c>
      <c r="G138" s="169" t="s">
        <v>104</v>
      </c>
      <c r="H138" s="167">
        <v>300000</v>
      </c>
      <c r="I138" s="167">
        <v>300000</v>
      </c>
      <c r="J138" s="198">
        <v>300000</v>
      </c>
      <c r="K138" s="199"/>
    </row>
    <row r="139" spans="1:11" ht="23.25" customHeight="1" x14ac:dyDescent="0.25">
      <c r="A139" s="200" t="s">
        <v>880</v>
      </c>
      <c r="B139" s="201"/>
      <c r="C139" s="165" t="s">
        <v>60</v>
      </c>
      <c r="D139" s="165" t="s">
        <v>52</v>
      </c>
      <c r="E139" s="165" t="s">
        <v>244</v>
      </c>
      <c r="F139" s="169" t="s">
        <v>881</v>
      </c>
      <c r="G139" s="170"/>
      <c r="H139" s="167">
        <v>27133700</v>
      </c>
      <c r="I139" s="167">
        <v>27133700</v>
      </c>
      <c r="J139" s="198">
        <v>27133700</v>
      </c>
      <c r="K139" s="199"/>
    </row>
    <row r="140" spans="1:11" ht="45.75" customHeight="1" x14ac:dyDescent="0.25">
      <c r="A140" s="200" t="s">
        <v>111</v>
      </c>
      <c r="B140" s="201"/>
      <c r="C140" s="165" t="s">
        <v>60</v>
      </c>
      <c r="D140" s="165" t="s">
        <v>52</v>
      </c>
      <c r="E140" s="165" t="s">
        <v>244</v>
      </c>
      <c r="F140" s="169" t="s">
        <v>881</v>
      </c>
      <c r="G140" s="169" t="s">
        <v>110</v>
      </c>
      <c r="H140" s="167">
        <v>26029700</v>
      </c>
      <c r="I140" s="167">
        <v>26029700</v>
      </c>
      <c r="J140" s="198">
        <v>26029700</v>
      </c>
      <c r="K140" s="199"/>
    </row>
    <row r="141" spans="1:11" ht="15" customHeight="1" x14ac:dyDescent="0.25">
      <c r="A141" s="200" t="s">
        <v>109</v>
      </c>
      <c r="B141" s="201"/>
      <c r="C141" s="165" t="s">
        <v>60</v>
      </c>
      <c r="D141" s="165" t="s">
        <v>52</v>
      </c>
      <c r="E141" s="165" t="s">
        <v>244</v>
      </c>
      <c r="F141" s="169" t="s">
        <v>881</v>
      </c>
      <c r="G141" s="169" t="s">
        <v>108</v>
      </c>
      <c r="H141" s="167">
        <v>26029700</v>
      </c>
      <c r="I141" s="167">
        <v>26029700</v>
      </c>
      <c r="J141" s="198">
        <v>26029700</v>
      </c>
      <c r="K141" s="199"/>
    </row>
    <row r="142" spans="1:11" ht="23.25" customHeight="1" x14ac:dyDescent="0.25">
      <c r="A142" s="200" t="s">
        <v>107</v>
      </c>
      <c r="B142" s="201"/>
      <c r="C142" s="165" t="s">
        <v>60</v>
      </c>
      <c r="D142" s="165" t="s">
        <v>52</v>
      </c>
      <c r="E142" s="165" t="s">
        <v>244</v>
      </c>
      <c r="F142" s="169" t="s">
        <v>881</v>
      </c>
      <c r="G142" s="169" t="s">
        <v>106</v>
      </c>
      <c r="H142" s="167">
        <v>1104000</v>
      </c>
      <c r="I142" s="167">
        <v>1104000</v>
      </c>
      <c r="J142" s="198">
        <v>1104000</v>
      </c>
      <c r="K142" s="199"/>
    </row>
    <row r="143" spans="1:11" ht="23.25" customHeight="1" x14ac:dyDescent="0.25">
      <c r="A143" s="200" t="s">
        <v>105</v>
      </c>
      <c r="B143" s="201"/>
      <c r="C143" s="165" t="s">
        <v>60</v>
      </c>
      <c r="D143" s="165" t="s">
        <v>52</v>
      </c>
      <c r="E143" s="165" t="s">
        <v>244</v>
      </c>
      <c r="F143" s="169" t="s">
        <v>881</v>
      </c>
      <c r="G143" s="169" t="s">
        <v>104</v>
      </c>
      <c r="H143" s="167">
        <v>1104000</v>
      </c>
      <c r="I143" s="167">
        <v>1104000</v>
      </c>
      <c r="J143" s="198">
        <v>1104000</v>
      </c>
      <c r="K143" s="199"/>
    </row>
    <row r="144" spans="1:11" ht="34.5" customHeight="1" x14ac:dyDescent="0.25">
      <c r="A144" s="200" t="s">
        <v>882</v>
      </c>
      <c r="B144" s="201"/>
      <c r="C144" s="165" t="s">
        <v>60</v>
      </c>
      <c r="D144" s="165" t="s">
        <v>52</v>
      </c>
      <c r="E144" s="165" t="s">
        <v>244</v>
      </c>
      <c r="F144" s="169" t="s">
        <v>883</v>
      </c>
      <c r="G144" s="170"/>
      <c r="H144" s="167">
        <v>211063700</v>
      </c>
      <c r="I144" s="167">
        <v>211063700</v>
      </c>
      <c r="J144" s="198">
        <v>211063700</v>
      </c>
      <c r="K144" s="199"/>
    </row>
    <row r="145" spans="1:11" ht="45.75" customHeight="1" x14ac:dyDescent="0.25">
      <c r="A145" s="200" t="s">
        <v>111</v>
      </c>
      <c r="B145" s="201"/>
      <c r="C145" s="165" t="s">
        <v>60</v>
      </c>
      <c r="D145" s="165" t="s">
        <v>52</v>
      </c>
      <c r="E145" s="165" t="s">
        <v>244</v>
      </c>
      <c r="F145" s="169" t="s">
        <v>883</v>
      </c>
      <c r="G145" s="169" t="s">
        <v>110</v>
      </c>
      <c r="H145" s="167">
        <v>204598900</v>
      </c>
      <c r="I145" s="167">
        <v>204598900</v>
      </c>
      <c r="J145" s="198">
        <v>204598900</v>
      </c>
      <c r="K145" s="199"/>
    </row>
    <row r="146" spans="1:11" ht="15" customHeight="1" x14ac:dyDescent="0.25">
      <c r="A146" s="200" t="s">
        <v>109</v>
      </c>
      <c r="B146" s="201"/>
      <c r="C146" s="165" t="s">
        <v>60</v>
      </c>
      <c r="D146" s="165" t="s">
        <v>52</v>
      </c>
      <c r="E146" s="165" t="s">
        <v>244</v>
      </c>
      <c r="F146" s="169" t="s">
        <v>883</v>
      </c>
      <c r="G146" s="169" t="s">
        <v>108</v>
      </c>
      <c r="H146" s="167">
        <v>204598900</v>
      </c>
      <c r="I146" s="167">
        <v>204598900</v>
      </c>
      <c r="J146" s="198">
        <v>204598900</v>
      </c>
      <c r="K146" s="199"/>
    </row>
    <row r="147" spans="1:11" ht="23.25" customHeight="1" x14ac:dyDescent="0.25">
      <c r="A147" s="200" t="s">
        <v>107</v>
      </c>
      <c r="B147" s="201"/>
      <c r="C147" s="165" t="s">
        <v>60</v>
      </c>
      <c r="D147" s="165" t="s">
        <v>52</v>
      </c>
      <c r="E147" s="165" t="s">
        <v>244</v>
      </c>
      <c r="F147" s="169" t="s">
        <v>883</v>
      </c>
      <c r="G147" s="169" t="s">
        <v>106</v>
      </c>
      <c r="H147" s="167">
        <v>6427800</v>
      </c>
      <c r="I147" s="167">
        <v>6427800</v>
      </c>
      <c r="J147" s="198">
        <v>6427800</v>
      </c>
      <c r="K147" s="199"/>
    </row>
    <row r="148" spans="1:11" ht="23.25" customHeight="1" x14ac:dyDescent="0.25">
      <c r="A148" s="200" t="s">
        <v>105</v>
      </c>
      <c r="B148" s="201"/>
      <c r="C148" s="165" t="s">
        <v>60</v>
      </c>
      <c r="D148" s="165" t="s">
        <v>52</v>
      </c>
      <c r="E148" s="165" t="s">
        <v>244</v>
      </c>
      <c r="F148" s="169" t="s">
        <v>883</v>
      </c>
      <c r="G148" s="169" t="s">
        <v>104</v>
      </c>
      <c r="H148" s="167">
        <v>6427800</v>
      </c>
      <c r="I148" s="167">
        <v>6427800</v>
      </c>
      <c r="J148" s="198">
        <v>6427800</v>
      </c>
      <c r="K148" s="199"/>
    </row>
    <row r="149" spans="1:11" ht="15" customHeight="1" x14ac:dyDescent="0.25">
      <c r="A149" s="200" t="s">
        <v>221</v>
      </c>
      <c r="B149" s="201"/>
      <c r="C149" s="165" t="s">
        <v>60</v>
      </c>
      <c r="D149" s="165" t="s">
        <v>52</v>
      </c>
      <c r="E149" s="165" t="s">
        <v>244</v>
      </c>
      <c r="F149" s="169" t="s">
        <v>883</v>
      </c>
      <c r="G149" s="169" t="s">
        <v>64</v>
      </c>
      <c r="H149" s="167">
        <v>37000</v>
      </c>
      <c r="I149" s="167">
        <v>37000</v>
      </c>
      <c r="J149" s="198">
        <v>37000</v>
      </c>
      <c r="K149" s="199"/>
    </row>
    <row r="150" spans="1:11" ht="15" customHeight="1" x14ac:dyDescent="0.25">
      <c r="A150" s="200" t="s">
        <v>220</v>
      </c>
      <c r="B150" s="201"/>
      <c r="C150" s="165" t="s">
        <v>60</v>
      </c>
      <c r="D150" s="165" t="s">
        <v>52</v>
      </c>
      <c r="E150" s="165" t="s">
        <v>244</v>
      </c>
      <c r="F150" s="169" t="s">
        <v>883</v>
      </c>
      <c r="G150" s="169" t="s">
        <v>219</v>
      </c>
      <c r="H150" s="167">
        <v>37000</v>
      </c>
      <c r="I150" s="167">
        <v>37000</v>
      </c>
      <c r="J150" s="198">
        <v>37000</v>
      </c>
      <c r="K150" s="199"/>
    </row>
    <row r="151" spans="1:11" ht="34.5" customHeight="1" x14ac:dyDescent="0.25">
      <c r="A151" s="200" t="s">
        <v>884</v>
      </c>
      <c r="B151" s="201"/>
      <c r="C151" s="165" t="s">
        <v>60</v>
      </c>
      <c r="D151" s="165" t="s">
        <v>52</v>
      </c>
      <c r="E151" s="165" t="s">
        <v>244</v>
      </c>
      <c r="F151" s="169" t="s">
        <v>885</v>
      </c>
      <c r="G151" s="170"/>
      <c r="H151" s="167">
        <v>296825500</v>
      </c>
      <c r="I151" s="167">
        <v>296825500</v>
      </c>
      <c r="J151" s="198">
        <v>296825500</v>
      </c>
      <c r="K151" s="199"/>
    </row>
    <row r="152" spans="1:11" ht="45.75" customHeight="1" x14ac:dyDescent="0.25">
      <c r="A152" s="200" t="s">
        <v>111</v>
      </c>
      <c r="B152" s="201"/>
      <c r="C152" s="165" t="s">
        <v>60</v>
      </c>
      <c r="D152" s="165" t="s">
        <v>52</v>
      </c>
      <c r="E152" s="165" t="s">
        <v>244</v>
      </c>
      <c r="F152" s="169" t="s">
        <v>885</v>
      </c>
      <c r="G152" s="169" t="s">
        <v>110</v>
      </c>
      <c r="H152" s="167">
        <v>234252500</v>
      </c>
      <c r="I152" s="167">
        <v>234252500</v>
      </c>
      <c r="J152" s="198">
        <v>234252500</v>
      </c>
      <c r="K152" s="199"/>
    </row>
    <row r="153" spans="1:11" ht="15" customHeight="1" x14ac:dyDescent="0.25">
      <c r="A153" s="200" t="s">
        <v>109</v>
      </c>
      <c r="B153" s="201"/>
      <c r="C153" s="165" t="s">
        <v>60</v>
      </c>
      <c r="D153" s="165" t="s">
        <v>52</v>
      </c>
      <c r="E153" s="165" t="s">
        <v>244</v>
      </c>
      <c r="F153" s="169" t="s">
        <v>885</v>
      </c>
      <c r="G153" s="169" t="s">
        <v>108</v>
      </c>
      <c r="H153" s="167">
        <v>234252500</v>
      </c>
      <c r="I153" s="167">
        <v>234252500</v>
      </c>
      <c r="J153" s="198">
        <v>234252500</v>
      </c>
      <c r="K153" s="199"/>
    </row>
    <row r="154" spans="1:11" ht="23.25" customHeight="1" x14ac:dyDescent="0.25">
      <c r="A154" s="200" t="s">
        <v>107</v>
      </c>
      <c r="B154" s="201"/>
      <c r="C154" s="165" t="s">
        <v>60</v>
      </c>
      <c r="D154" s="165" t="s">
        <v>52</v>
      </c>
      <c r="E154" s="165" t="s">
        <v>244</v>
      </c>
      <c r="F154" s="169" t="s">
        <v>885</v>
      </c>
      <c r="G154" s="169" t="s">
        <v>106</v>
      </c>
      <c r="H154" s="167">
        <v>61273000</v>
      </c>
      <c r="I154" s="167">
        <v>61273000</v>
      </c>
      <c r="J154" s="198">
        <v>61273000</v>
      </c>
      <c r="K154" s="199"/>
    </row>
    <row r="155" spans="1:11" ht="23.25" customHeight="1" x14ac:dyDescent="0.25">
      <c r="A155" s="200" t="s">
        <v>105</v>
      </c>
      <c r="B155" s="201"/>
      <c r="C155" s="165" t="s">
        <v>60</v>
      </c>
      <c r="D155" s="165" t="s">
        <v>52</v>
      </c>
      <c r="E155" s="165" t="s">
        <v>244</v>
      </c>
      <c r="F155" s="169" t="s">
        <v>885</v>
      </c>
      <c r="G155" s="169" t="s">
        <v>104</v>
      </c>
      <c r="H155" s="167">
        <v>61273000</v>
      </c>
      <c r="I155" s="167">
        <v>61273000</v>
      </c>
      <c r="J155" s="198">
        <v>61273000</v>
      </c>
      <c r="K155" s="199"/>
    </row>
    <row r="156" spans="1:11" ht="23.25" customHeight="1" x14ac:dyDescent="0.25">
      <c r="A156" s="200" t="s">
        <v>97</v>
      </c>
      <c r="B156" s="201"/>
      <c r="C156" s="165" t="s">
        <v>60</v>
      </c>
      <c r="D156" s="165" t="s">
        <v>52</v>
      </c>
      <c r="E156" s="165" t="s">
        <v>244</v>
      </c>
      <c r="F156" s="169" t="s">
        <v>885</v>
      </c>
      <c r="G156" s="169" t="s">
        <v>75</v>
      </c>
      <c r="H156" s="167">
        <v>1000000</v>
      </c>
      <c r="I156" s="167">
        <v>1000000</v>
      </c>
      <c r="J156" s="198">
        <v>1000000</v>
      </c>
      <c r="K156" s="199"/>
    </row>
    <row r="157" spans="1:11" ht="15" customHeight="1" x14ac:dyDescent="0.25">
      <c r="A157" s="200" t="s">
        <v>96</v>
      </c>
      <c r="B157" s="201"/>
      <c r="C157" s="165" t="s">
        <v>60</v>
      </c>
      <c r="D157" s="165" t="s">
        <v>52</v>
      </c>
      <c r="E157" s="165" t="s">
        <v>244</v>
      </c>
      <c r="F157" s="169" t="s">
        <v>885</v>
      </c>
      <c r="G157" s="169" t="s">
        <v>92</v>
      </c>
      <c r="H157" s="167">
        <v>1000000</v>
      </c>
      <c r="I157" s="167">
        <v>1000000</v>
      </c>
      <c r="J157" s="198">
        <v>1000000</v>
      </c>
      <c r="K157" s="199"/>
    </row>
    <row r="158" spans="1:11" ht="15" customHeight="1" x14ac:dyDescent="0.25">
      <c r="A158" s="200" t="s">
        <v>221</v>
      </c>
      <c r="B158" s="201"/>
      <c r="C158" s="165" t="s">
        <v>60</v>
      </c>
      <c r="D158" s="165" t="s">
        <v>52</v>
      </c>
      <c r="E158" s="165" t="s">
        <v>244</v>
      </c>
      <c r="F158" s="169" t="s">
        <v>885</v>
      </c>
      <c r="G158" s="169" t="s">
        <v>64</v>
      </c>
      <c r="H158" s="167">
        <v>300000</v>
      </c>
      <c r="I158" s="167">
        <v>300000</v>
      </c>
      <c r="J158" s="198">
        <v>300000</v>
      </c>
      <c r="K158" s="199"/>
    </row>
    <row r="159" spans="1:11" ht="15" customHeight="1" x14ac:dyDescent="0.25">
      <c r="A159" s="200" t="s">
        <v>220</v>
      </c>
      <c r="B159" s="201"/>
      <c r="C159" s="165" t="s">
        <v>60</v>
      </c>
      <c r="D159" s="165" t="s">
        <v>52</v>
      </c>
      <c r="E159" s="165" t="s">
        <v>244</v>
      </c>
      <c r="F159" s="169" t="s">
        <v>885</v>
      </c>
      <c r="G159" s="169" t="s">
        <v>219</v>
      </c>
      <c r="H159" s="167">
        <v>300000</v>
      </c>
      <c r="I159" s="167">
        <v>300000</v>
      </c>
      <c r="J159" s="198">
        <v>300000</v>
      </c>
      <c r="K159" s="199"/>
    </row>
    <row r="160" spans="1:11" ht="34.5" customHeight="1" x14ac:dyDescent="0.25">
      <c r="A160" s="196" t="s">
        <v>175</v>
      </c>
      <c r="B160" s="197"/>
      <c r="C160" s="165" t="s">
        <v>60</v>
      </c>
      <c r="D160" s="165" t="s">
        <v>52</v>
      </c>
      <c r="E160" s="165" t="s">
        <v>244</v>
      </c>
      <c r="F160" s="165" t="s">
        <v>174</v>
      </c>
      <c r="G160" s="165"/>
      <c r="H160" s="167">
        <v>258300</v>
      </c>
      <c r="I160" s="167">
        <v>258800</v>
      </c>
      <c r="J160" s="198">
        <v>257900</v>
      </c>
      <c r="K160" s="199"/>
    </row>
    <row r="161" spans="1:11" ht="45.75" customHeight="1" x14ac:dyDescent="0.25">
      <c r="A161" s="200" t="s">
        <v>886</v>
      </c>
      <c r="B161" s="201"/>
      <c r="C161" s="165" t="s">
        <v>60</v>
      </c>
      <c r="D161" s="165" t="s">
        <v>52</v>
      </c>
      <c r="E161" s="165" t="s">
        <v>244</v>
      </c>
      <c r="F161" s="169" t="s">
        <v>256</v>
      </c>
      <c r="G161" s="169"/>
      <c r="H161" s="167">
        <v>250000</v>
      </c>
      <c r="I161" s="167">
        <v>250000</v>
      </c>
      <c r="J161" s="198">
        <v>250000</v>
      </c>
      <c r="K161" s="199"/>
    </row>
    <row r="162" spans="1:11" ht="23.25" customHeight="1" x14ac:dyDescent="0.25">
      <c r="A162" s="200" t="s">
        <v>252</v>
      </c>
      <c r="B162" s="201"/>
      <c r="C162" s="165" t="s">
        <v>60</v>
      </c>
      <c r="D162" s="165" t="s">
        <v>52</v>
      </c>
      <c r="E162" s="165" t="s">
        <v>244</v>
      </c>
      <c r="F162" s="169" t="s">
        <v>251</v>
      </c>
      <c r="G162" s="170"/>
      <c r="H162" s="167">
        <v>250000</v>
      </c>
      <c r="I162" s="167">
        <v>250000</v>
      </c>
      <c r="J162" s="198">
        <v>250000</v>
      </c>
      <c r="K162" s="199"/>
    </row>
    <row r="163" spans="1:11" ht="45.75" customHeight="1" x14ac:dyDescent="0.25">
      <c r="A163" s="200" t="s">
        <v>495</v>
      </c>
      <c r="B163" s="201"/>
      <c r="C163" s="165" t="s">
        <v>60</v>
      </c>
      <c r="D163" s="165" t="s">
        <v>52</v>
      </c>
      <c r="E163" s="165" t="s">
        <v>244</v>
      </c>
      <c r="F163" s="169" t="s">
        <v>494</v>
      </c>
      <c r="G163" s="170"/>
      <c r="H163" s="167">
        <v>250000</v>
      </c>
      <c r="I163" s="167">
        <v>250000</v>
      </c>
      <c r="J163" s="198">
        <v>250000</v>
      </c>
      <c r="K163" s="199"/>
    </row>
    <row r="164" spans="1:11" ht="23.25" customHeight="1" x14ac:dyDescent="0.25">
      <c r="A164" s="200" t="s">
        <v>107</v>
      </c>
      <c r="B164" s="201"/>
      <c r="C164" s="165" t="s">
        <v>60</v>
      </c>
      <c r="D164" s="165" t="s">
        <v>52</v>
      </c>
      <c r="E164" s="165" t="s">
        <v>244</v>
      </c>
      <c r="F164" s="169" t="s">
        <v>494</v>
      </c>
      <c r="G164" s="169" t="s">
        <v>106</v>
      </c>
      <c r="H164" s="167">
        <v>250000</v>
      </c>
      <c r="I164" s="167">
        <v>250000</v>
      </c>
      <c r="J164" s="198">
        <v>250000</v>
      </c>
      <c r="K164" s="199"/>
    </row>
    <row r="165" spans="1:11" ht="23.25" customHeight="1" x14ac:dyDescent="0.25">
      <c r="A165" s="200" t="s">
        <v>105</v>
      </c>
      <c r="B165" s="201"/>
      <c r="C165" s="165" t="s">
        <v>60</v>
      </c>
      <c r="D165" s="165" t="s">
        <v>52</v>
      </c>
      <c r="E165" s="165" t="s">
        <v>244</v>
      </c>
      <c r="F165" s="169" t="s">
        <v>494</v>
      </c>
      <c r="G165" s="169" t="s">
        <v>104</v>
      </c>
      <c r="H165" s="167">
        <v>250000</v>
      </c>
      <c r="I165" s="167">
        <v>250000</v>
      </c>
      <c r="J165" s="198">
        <v>250000</v>
      </c>
      <c r="K165" s="199"/>
    </row>
    <row r="166" spans="1:11" ht="15" customHeight="1" x14ac:dyDescent="0.25">
      <c r="A166" s="200" t="s">
        <v>132</v>
      </c>
      <c r="B166" s="201"/>
      <c r="C166" s="165" t="s">
        <v>60</v>
      </c>
      <c r="D166" s="165" t="s">
        <v>52</v>
      </c>
      <c r="E166" s="165" t="s">
        <v>244</v>
      </c>
      <c r="F166" s="169" t="s">
        <v>400</v>
      </c>
      <c r="G166" s="169"/>
      <c r="H166" s="167">
        <v>8300</v>
      </c>
      <c r="I166" s="167">
        <v>8800</v>
      </c>
      <c r="J166" s="198">
        <v>7900</v>
      </c>
      <c r="K166" s="199"/>
    </row>
    <row r="167" spans="1:11" ht="34.5" customHeight="1" x14ac:dyDescent="0.25">
      <c r="A167" s="200" t="s">
        <v>492</v>
      </c>
      <c r="B167" s="201"/>
      <c r="C167" s="165" t="s">
        <v>60</v>
      </c>
      <c r="D167" s="165" t="s">
        <v>52</v>
      </c>
      <c r="E167" s="165" t="s">
        <v>244</v>
      </c>
      <c r="F167" s="169" t="s">
        <v>887</v>
      </c>
      <c r="G167" s="170"/>
      <c r="H167" s="167">
        <v>8300</v>
      </c>
      <c r="I167" s="167">
        <v>8800</v>
      </c>
      <c r="J167" s="198">
        <v>7900</v>
      </c>
      <c r="K167" s="199"/>
    </row>
    <row r="168" spans="1:11" ht="34.5" customHeight="1" x14ac:dyDescent="0.25">
      <c r="A168" s="200" t="s">
        <v>888</v>
      </c>
      <c r="B168" s="201"/>
      <c r="C168" s="165" t="s">
        <v>60</v>
      </c>
      <c r="D168" s="165" t="s">
        <v>52</v>
      </c>
      <c r="E168" s="165" t="s">
        <v>244</v>
      </c>
      <c r="F168" s="169" t="s">
        <v>889</v>
      </c>
      <c r="G168" s="170"/>
      <c r="H168" s="167">
        <v>8300</v>
      </c>
      <c r="I168" s="167">
        <v>8800</v>
      </c>
      <c r="J168" s="198">
        <v>7900</v>
      </c>
      <c r="K168" s="199"/>
    </row>
    <row r="169" spans="1:11" ht="23.25" customHeight="1" x14ac:dyDescent="0.25">
      <c r="A169" s="200" t="s">
        <v>107</v>
      </c>
      <c r="B169" s="201"/>
      <c r="C169" s="165" t="s">
        <v>60</v>
      </c>
      <c r="D169" s="165" t="s">
        <v>52</v>
      </c>
      <c r="E169" s="165" t="s">
        <v>244</v>
      </c>
      <c r="F169" s="169" t="s">
        <v>889</v>
      </c>
      <c r="G169" s="169" t="s">
        <v>106</v>
      </c>
      <c r="H169" s="167">
        <v>8300</v>
      </c>
      <c r="I169" s="167">
        <v>8800</v>
      </c>
      <c r="J169" s="198">
        <v>7900</v>
      </c>
      <c r="K169" s="199"/>
    </row>
    <row r="170" spans="1:11" ht="23.25" customHeight="1" x14ac:dyDescent="0.25">
      <c r="A170" s="200" t="s">
        <v>105</v>
      </c>
      <c r="B170" s="201"/>
      <c r="C170" s="165" t="s">
        <v>60</v>
      </c>
      <c r="D170" s="165" t="s">
        <v>52</v>
      </c>
      <c r="E170" s="165" t="s">
        <v>244</v>
      </c>
      <c r="F170" s="169" t="s">
        <v>889</v>
      </c>
      <c r="G170" s="169" t="s">
        <v>104</v>
      </c>
      <c r="H170" s="167">
        <v>8300</v>
      </c>
      <c r="I170" s="167">
        <v>8800</v>
      </c>
      <c r="J170" s="198">
        <v>7900</v>
      </c>
      <c r="K170" s="199"/>
    </row>
    <row r="171" spans="1:11" ht="23.25" customHeight="1" x14ac:dyDescent="0.25">
      <c r="A171" s="196" t="s">
        <v>193</v>
      </c>
      <c r="B171" s="197"/>
      <c r="C171" s="165" t="s">
        <v>60</v>
      </c>
      <c r="D171" s="165" t="s">
        <v>52</v>
      </c>
      <c r="E171" s="165" t="s">
        <v>244</v>
      </c>
      <c r="F171" s="165" t="s">
        <v>192</v>
      </c>
      <c r="G171" s="165"/>
      <c r="H171" s="167">
        <v>227952200</v>
      </c>
      <c r="I171" s="167">
        <v>227952200</v>
      </c>
      <c r="J171" s="198">
        <v>227952200</v>
      </c>
      <c r="K171" s="199"/>
    </row>
    <row r="172" spans="1:11" ht="15" customHeight="1" x14ac:dyDescent="0.25">
      <c r="A172" s="200" t="s">
        <v>132</v>
      </c>
      <c r="B172" s="201"/>
      <c r="C172" s="165" t="s">
        <v>60</v>
      </c>
      <c r="D172" s="165" t="s">
        <v>52</v>
      </c>
      <c r="E172" s="165" t="s">
        <v>244</v>
      </c>
      <c r="F172" s="169" t="s">
        <v>890</v>
      </c>
      <c r="G172" s="169"/>
      <c r="H172" s="167">
        <v>227952200</v>
      </c>
      <c r="I172" s="167">
        <v>227952200</v>
      </c>
      <c r="J172" s="198">
        <v>227952200</v>
      </c>
      <c r="K172" s="199"/>
    </row>
    <row r="173" spans="1:11" ht="23.25" customHeight="1" x14ac:dyDescent="0.25">
      <c r="A173" s="200" t="s">
        <v>130</v>
      </c>
      <c r="B173" s="201"/>
      <c r="C173" s="165" t="s">
        <v>60</v>
      </c>
      <c r="D173" s="165" t="s">
        <v>52</v>
      </c>
      <c r="E173" s="165" t="s">
        <v>244</v>
      </c>
      <c r="F173" s="169" t="s">
        <v>891</v>
      </c>
      <c r="G173" s="170"/>
      <c r="H173" s="167">
        <v>227952200</v>
      </c>
      <c r="I173" s="167">
        <v>227952200</v>
      </c>
      <c r="J173" s="198">
        <v>227952200</v>
      </c>
      <c r="K173" s="199"/>
    </row>
    <row r="174" spans="1:11" ht="34.5" customHeight="1" x14ac:dyDescent="0.25">
      <c r="A174" s="200" t="s">
        <v>490</v>
      </c>
      <c r="B174" s="201"/>
      <c r="C174" s="165" t="s">
        <v>60</v>
      </c>
      <c r="D174" s="165" t="s">
        <v>52</v>
      </c>
      <c r="E174" s="165" t="s">
        <v>244</v>
      </c>
      <c r="F174" s="169" t="s">
        <v>892</v>
      </c>
      <c r="G174" s="170"/>
      <c r="H174" s="167">
        <v>227952200</v>
      </c>
      <c r="I174" s="167">
        <v>227952200</v>
      </c>
      <c r="J174" s="198">
        <v>227952200</v>
      </c>
      <c r="K174" s="199"/>
    </row>
    <row r="175" spans="1:11" ht="23.25" customHeight="1" x14ac:dyDescent="0.25">
      <c r="A175" s="200" t="s">
        <v>97</v>
      </c>
      <c r="B175" s="201"/>
      <c r="C175" s="165" t="s">
        <v>60</v>
      </c>
      <c r="D175" s="165" t="s">
        <v>52</v>
      </c>
      <c r="E175" s="165" t="s">
        <v>244</v>
      </c>
      <c r="F175" s="169" t="s">
        <v>892</v>
      </c>
      <c r="G175" s="169" t="s">
        <v>75</v>
      </c>
      <c r="H175" s="167">
        <v>227952200</v>
      </c>
      <c r="I175" s="167">
        <v>227952200</v>
      </c>
      <c r="J175" s="198">
        <v>227952200</v>
      </c>
      <c r="K175" s="199"/>
    </row>
    <row r="176" spans="1:11" ht="15" customHeight="1" x14ac:dyDescent="0.25">
      <c r="A176" s="200" t="s">
        <v>124</v>
      </c>
      <c r="B176" s="201"/>
      <c r="C176" s="165" t="s">
        <v>60</v>
      </c>
      <c r="D176" s="165" t="s">
        <v>52</v>
      </c>
      <c r="E176" s="165" t="s">
        <v>244</v>
      </c>
      <c r="F176" s="169" t="s">
        <v>892</v>
      </c>
      <c r="G176" s="169" t="s">
        <v>78</v>
      </c>
      <c r="H176" s="167">
        <v>227952200</v>
      </c>
      <c r="I176" s="167">
        <v>227952200</v>
      </c>
      <c r="J176" s="198">
        <v>227952200</v>
      </c>
      <c r="K176" s="199"/>
    </row>
    <row r="177" spans="1:11" ht="23.25" customHeight="1" x14ac:dyDescent="0.25">
      <c r="A177" s="196" t="s">
        <v>369</v>
      </c>
      <c r="B177" s="197"/>
      <c r="C177" s="165" t="s">
        <v>60</v>
      </c>
      <c r="D177" s="165" t="s">
        <v>52</v>
      </c>
      <c r="E177" s="165" t="s">
        <v>244</v>
      </c>
      <c r="F177" s="165" t="s">
        <v>368</v>
      </c>
      <c r="G177" s="165"/>
      <c r="H177" s="167">
        <v>500000</v>
      </c>
      <c r="I177" s="167">
        <v>500000</v>
      </c>
      <c r="J177" s="198">
        <v>500000</v>
      </c>
      <c r="K177" s="199"/>
    </row>
    <row r="178" spans="1:11" ht="15" customHeight="1" x14ac:dyDescent="0.25">
      <c r="A178" s="200" t="s">
        <v>132</v>
      </c>
      <c r="B178" s="201"/>
      <c r="C178" s="165" t="s">
        <v>60</v>
      </c>
      <c r="D178" s="165" t="s">
        <v>52</v>
      </c>
      <c r="E178" s="165" t="s">
        <v>244</v>
      </c>
      <c r="F178" s="169" t="s">
        <v>489</v>
      </c>
      <c r="G178" s="169"/>
      <c r="H178" s="167">
        <v>500000</v>
      </c>
      <c r="I178" s="167">
        <v>500000</v>
      </c>
      <c r="J178" s="198">
        <v>500000</v>
      </c>
      <c r="K178" s="199"/>
    </row>
    <row r="179" spans="1:11" ht="23.25" customHeight="1" x14ac:dyDescent="0.25">
      <c r="A179" s="200" t="s">
        <v>130</v>
      </c>
      <c r="B179" s="201"/>
      <c r="C179" s="165" t="s">
        <v>60</v>
      </c>
      <c r="D179" s="165" t="s">
        <v>52</v>
      </c>
      <c r="E179" s="165" t="s">
        <v>244</v>
      </c>
      <c r="F179" s="169" t="s">
        <v>488</v>
      </c>
      <c r="G179" s="170"/>
      <c r="H179" s="167">
        <v>500000</v>
      </c>
      <c r="I179" s="167">
        <v>500000</v>
      </c>
      <c r="J179" s="198">
        <v>500000</v>
      </c>
      <c r="K179" s="199"/>
    </row>
    <row r="180" spans="1:11" ht="15" customHeight="1" x14ac:dyDescent="0.25">
      <c r="A180" s="200" t="s">
        <v>487</v>
      </c>
      <c r="B180" s="201"/>
      <c r="C180" s="165" t="s">
        <v>60</v>
      </c>
      <c r="D180" s="165" t="s">
        <v>52</v>
      </c>
      <c r="E180" s="165" t="s">
        <v>244</v>
      </c>
      <c r="F180" s="169" t="s">
        <v>486</v>
      </c>
      <c r="G180" s="170"/>
      <c r="H180" s="167">
        <v>500000</v>
      </c>
      <c r="I180" s="167">
        <v>500000</v>
      </c>
      <c r="J180" s="198">
        <v>500000</v>
      </c>
      <c r="K180" s="199"/>
    </row>
    <row r="181" spans="1:11" ht="23.25" customHeight="1" x14ac:dyDescent="0.25">
      <c r="A181" s="200" t="s">
        <v>107</v>
      </c>
      <c r="B181" s="201"/>
      <c r="C181" s="165" t="s">
        <v>60</v>
      </c>
      <c r="D181" s="165" t="s">
        <v>52</v>
      </c>
      <c r="E181" s="165" t="s">
        <v>244</v>
      </c>
      <c r="F181" s="169" t="s">
        <v>486</v>
      </c>
      <c r="G181" s="169" t="s">
        <v>106</v>
      </c>
      <c r="H181" s="167">
        <v>500000</v>
      </c>
      <c r="I181" s="167">
        <v>500000</v>
      </c>
      <c r="J181" s="198">
        <v>500000</v>
      </c>
      <c r="K181" s="199"/>
    </row>
    <row r="182" spans="1:11" ht="23.25" customHeight="1" x14ac:dyDescent="0.25">
      <c r="A182" s="200" t="s">
        <v>105</v>
      </c>
      <c r="B182" s="201"/>
      <c r="C182" s="165" t="s">
        <v>60</v>
      </c>
      <c r="D182" s="165" t="s">
        <v>52</v>
      </c>
      <c r="E182" s="165" t="s">
        <v>244</v>
      </c>
      <c r="F182" s="169" t="s">
        <v>486</v>
      </c>
      <c r="G182" s="169" t="s">
        <v>104</v>
      </c>
      <c r="H182" s="167">
        <v>500000</v>
      </c>
      <c r="I182" s="167">
        <v>500000</v>
      </c>
      <c r="J182" s="198">
        <v>500000</v>
      </c>
      <c r="K182" s="199"/>
    </row>
    <row r="183" spans="1:11" ht="15" customHeight="1" x14ac:dyDescent="0.25">
      <c r="A183" s="196" t="s">
        <v>287</v>
      </c>
      <c r="B183" s="197"/>
      <c r="C183" s="165" t="s">
        <v>60</v>
      </c>
      <c r="D183" s="165" t="s">
        <v>52</v>
      </c>
      <c r="E183" s="165" t="s">
        <v>244</v>
      </c>
      <c r="F183" s="165" t="s">
        <v>286</v>
      </c>
      <c r="G183" s="165"/>
      <c r="H183" s="167">
        <v>234916780.78999999</v>
      </c>
      <c r="I183" s="167">
        <v>62021818.640000001</v>
      </c>
      <c r="J183" s="198">
        <v>1057779270.74</v>
      </c>
      <c r="K183" s="199"/>
    </row>
    <row r="184" spans="1:11" ht="15" customHeight="1" x14ac:dyDescent="0.25">
      <c r="A184" s="200" t="s">
        <v>664</v>
      </c>
      <c r="B184" s="201"/>
      <c r="C184" s="165" t="s">
        <v>60</v>
      </c>
      <c r="D184" s="165" t="s">
        <v>52</v>
      </c>
      <c r="E184" s="165" t="s">
        <v>244</v>
      </c>
      <c r="F184" s="169" t="s">
        <v>300</v>
      </c>
      <c r="G184" s="170"/>
      <c r="H184" s="167">
        <v>423300</v>
      </c>
      <c r="I184" s="167">
        <v>423300</v>
      </c>
      <c r="J184" s="198">
        <v>423300</v>
      </c>
      <c r="K184" s="199"/>
    </row>
    <row r="185" spans="1:11" ht="15" customHeight="1" x14ac:dyDescent="0.25">
      <c r="A185" s="200" t="s">
        <v>221</v>
      </c>
      <c r="B185" s="201"/>
      <c r="C185" s="165" t="s">
        <v>60</v>
      </c>
      <c r="D185" s="165" t="s">
        <v>52</v>
      </c>
      <c r="E185" s="165" t="s">
        <v>244</v>
      </c>
      <c r="F185" s="169" t="s">
        <v>300</v>
      </c>
      <c r="G185" s="169" t="s">
        <v>64</v>
      </c>
      <c r="H185" s="167">
        <v>423300</v>
      </c>
      <c r="I185" s="167">
        <v>423300</v>
      </c>
      <c r="J185" s="198">
        <v>423300</v>
      </c>
      <c r="K185" s="199"/>
    </row>
    <row r="186" spans="1:11" ht="15" customHeight="1" x14ac:dyDescent="0.25">
      <c r="A186" s="200" t="s">
        <v>220</v>
      </c>
      <c r="B186" s="201"/>
      <c r="C186" s="165" t="s">
        <v>60</v>
      </c>
      <c r="D186" s="165" t="s">
        <v>52</v>
      </c>
      <c r="E186" s="165" t="s">
        <v>244</v>
      </c>
      <c r="F186" s="169" t="s">
        <v>300</v>
      </c>
      <c r="G186" s="169" t="s">
        <v>219</v>
      </c>
      <c r="H186" s="167">
        <v>423300</v>
      </c>
      <c r="I186" s="167">
        <v>423300</v>
      </c>
      <c r="J186" s="198">
        <v>423300</v>
      </c>
      <c r="K186" s="199"/>
    </row>
    <row r="187" spans="1:11" ht="15" customHeight="1" x14ac:dyDescent="0.25">
      <c r="A187" s="200" t="s">
        <v>485</v>
      </c>
      <c r="B187" s="201"/>
      <c r="C187" s="165" t="s">
        <v>60</v>
      </c>
      <c r="D187" s="165" t="s">
        <v>52</v>
      </c>
      <c r="E187" s="165" t="s">
        <v>244</v>
      </c>
      <c r="F187" s="169" t="s">
        <v>483</v>
      </c>
      <c r="G187" s="170"/>
      <c r="H187" s="167">
        <v>234493480.78999999</v>
      </c>
      <c r="I187" s="167">
        <v>61598518.640000001</v>
      </c>
      <c r="J187" s="198">
        <v>1057355970.74</v>
      </c>
      <c r="K187" s="199"/>
    </row>
    <row r="188" spans="1:11" ht="15" customHeight="1" x14ac:dyDescent="0.25">
      <c r="A188" s="200" t="s">
        <v>221</v>
      </c>
      <c r="B188" s="201"/>
      <c r="C188" s="165" t="s">
        <v>60</v>
      </c>
      <c r="D188" s="165" t="s">
        <v>52</v>
      </c>
      <c r="E188" s="165" t="s">
        <v>244</v>
      </c>
      <c r="F188" s="169" t="s">
        <v>483</v>
      </c>
      <c r="G188" s="169" t="s">
        <v>64</v>
      </c>
      <c r="H188" s="167">
        <v>234493480.78999999</v>
      </c>
      <c r="I188" s="167">
        <v>61598518.640000001</v>
      </c>
      <c r="J188" s="198">
        <v>1057355970.74</v>
      </c>
      <c r="K188" s="199"/>
    </row>
    <row r="189" spans="1:11" ht="15" customHeight="1" x14ac:dyDescent="0.25">
      <c r="A189" s="200" t="s">
        <v>500</v>
      </c>
      <c r="B189" s="201"/>
      <c r="C189" s="165" t="s">
        <v>60</v>
      </c>
      <c r="D189" s="165" t="s">
        <v>52</v>
      </c>
      <c r="E189" s="165" t="s">
        <v>244</v>
      </c>
      <c r="F189" s="169" t="s">
        <v>483</v>
      </c>
      <c r="G189" s="169" t="s">
        <v>498</v>
      </c>
      <c r="H189" s="167">
        <v>51917700</v>
      </c>
      <c r="I189" s="167">
        <v>12208700</v>
      </c>
      <c r="J189" s="198">
        <v>2500000</v>
      </c>
      <c r="K189" s="199"/>
    </row>
    <row r="190" spans="1:11" ht="15" customHeight="1" x14ac:dyDescent="0.25">
      <c r="A190" s="200" t="s">
        <v>484</v>
      </c>
      <c r="B190" s="201"/>
      <c r="C190" s="165" t="s">
        <v>60</v>
      </c>
      <c r="D190" s="165" t="s">
        <v>52</v>
      </c>
      <c r="E190" s="165" t="s">
        <v>244</v>
      </c>
      <c r="F190" s="169" t="s">
        <v>483</v>
      </c>
      <c r="G190" s="169" t="s">
        <v>482</v>
      </c>
      <c r="H190" s="167">
        <v>182575780.78999999</v>
      </c>
      <c r="I190" s="167">
        <v>49389818.640000001</v>
      </c>
      <c r="J190" s="198">
        <v>1054855970.74</v>
      </c>
      <c r="K190" s="199"/>
    </row>
    <row r="191" spans="1:11" ht="23.25" customHeight="1" x14ac:dyDescent="0.25">
      <c r="A191" s="196" t="s">
        <v>771</v>
      </c>
      <c r="B191" s="197"/>
      <c r="C191" s="165" t="s">
        <v>60</v>
      </c>
      <c r="D191" s="165" t="s">
        <v>84</v>
      </c>
      <c r="E191" s="165"/>
      <c r="F191" s="166"/>
      <c r="G191" s="166"/>
      <c r="H191" s="167">
        <v>188430900</v>
      </c>
      <c r="I191" s="167">
        <v>152879000</v>
      </c>
      <c r="J191" s="198">
        <v>116923000</v>
      </c>
      <c r="K191" s="199"/>
    </row>
    <row r="192" spans="1:11" ht="23.25" customHeight="1" x14ac:dyDescent="0.25">
      <c r="A192" s="196" t="s">
        <v>481</v>
      </c>
      <c r="B192" s="197"/>
      <c r="C192" s="165" t="s">
        <v>60</v>
      </c>
      <c r="D192" s="165" t="s">
        <v>84</v>
      </c>
      <c r="E192" s="165" t="s">
        <v>178</v>
      </c>
      <c r="F192" s="166"/>
      <c r="G192" s="166"/>
      <c r="H192" s="167">
        <v>104633000</v>
      </c>
      <c r="I192" s="167">
        <v>72297100</v>
      </c>
      <c r="J192" s="198">
        <v>72297100</v>
      </c>
      <c r="K192" s="199"/>
    </row>
    <row r="193" spans="1:11" ht="23.25" customHeight="1" x14ac:dyDescent="0.25">
      <c r="A193" s="196" t="s">
        <v>374</v>
      </c>
      <c r="B193" s="197"/>
      <c r="C193" s="165" t="s">
        <v>60</v>
      </c>
      <c r="D193" s="165" t="s">
        <v>84</v>
      </c>
      <c r="E193" s="165" t="s">
        <v>178</v>
      </c>
      <c r="F193" s="165" t="s">
        <v>373</v>
      </c>
      <c r="G193" s="165"/>
      <c r="H193" s="167">
        <v>104633000</v>
      </c>
      <c r="I193" s="167">
        <v>72297100</v>
      </c>
      <c r="J193" s="198">
        <v>72297100</v>
      </c>
      <c r="K193" s="199"/>
    </row>
    <row r="194" spans="1:11" ht="23.25" customHeight="1" x14ac:dyDescent="0.25">
      <c r="A194" s="200" t="s">
        <v>893</v>
      </c>
      <c r="B194" s="201"/>
      <c r="C194" s="165" t="s">
        <v>60</v>
      </c>
      <c r="D194" s="165" t="s">
        <v>84</v>
      </c>
      <c r="E194" s="165" t="s">
        <v>178</v>
      </c>
      <c r="F194" s="169" t="s">
        <v>480</v>
      </c>
      <c r="G194" s="169"/>
      <c r="H194" s="167">
        <v>10497230</v>
      </c>
      <c r="I194" s="167">
        <v>10497230</v>
      </c>
      <c r="J194" s="198">
        <v>10497230</v>
      </c>
      <c r="K194" s="199"/>
    </row>
    <row r="195" spans="1:11" ht="57" customHeight="1" x14ac:dyDescent="0.25">
      <c r="A195" s="200" t="s">
        <v>894</v>
      </c>
      <c r="B195" s="201"/>
      <c r="C195" s="165" t="s">
        <v>60</v>
      </c>
      <c r="D195" s="165" t="s">
        <v>84</v>
      </c>
      <c r="E195" s="165" t="s">
        <v>178</v>
      </c>
      <c r="F195" s="169" t="s">
        <v>895</v>
      </c>
      <c r="G195" s="170"/>
      <c r="H195" s="167">
        <v>200000</v>
      </c>
      <c r="I195" s="167">
        <v>200000</v>
      </c>
      <c r="J195" s="198">
        <v>200000</v>
      </c>
      <c r="K195" s="199"/>
    </row>
    <row r="196" spans="1:11" ht="23.25" customHeight="1" x14ac:dyDescent="0.25">
      <c r="A196" s="200" t="s">
        <v>479</v>
      </c>
      <c r="B196" s="201"/>
      <c r="C196" s="165" t="s">
        <v>60</v>
      </c>
      <c r="D196" s="165" t="s">
        <v>84</v>
      </c>
      <c r="E196" s="165" t="s">
        <v>178</v>
      </c>
      <c r="F196" s="169" t="s">
        <v>896</v>
      </c>
      <c r="G196" s="170"/>
      <c r="H196" s="167">
        <v>200000</v>
      </c>
      <c r="I196" s="167">
        <v>200000</v>
      </c>
      <c r="J196" s="198">
        <v>200000</v>
      </c>
      <c r="K196" s="199"/>
    </row>
    <row r="197" spans="1:11" ht="23.25" customHeight="1" x14ac:dyDescent="0.25">
      <c r="A197" s="200" t="s">
        <v>107</v>
      </c>
      <c r="B197" s="201"/>
      <c r="C197" s="165" t="s">
        <v>60</v>
      </c>
      <c r="D197" s="165" t="s">
        <v>84</v>
      </c>
      <c r="E197" s="165" t="s">
        <v>178</v>
      </c>
      <c r="F197" s="169" t="s">
        <v>896</v>
      </c>
      <c r="G197" s="169" t="s">
        <v>106</v>
      </c>
      <c r="H197" s="167">
        <v>200000</v>
      </c>
      <c r="I197" s="167">
        <v>200000</v>
      </c>
      <c r="J197" s="198">
        <v>200000</v>
      </c>
      <c r="K197" s="199"/>
    </row>
    <row r="198" spans="1:11" ht="23.25" customHeight="1" x14ac:dyDescent="0.25">
      <c r="A198" s="200" t="s">
        <v>105</v>
      </c>
      <c r="B198" s="201"/>
      <c r="C198" s="165" t="s">
        <v>60</v>
      </c>
      <c r="D198" s="165" t="s">
        <v>84</v>
      </c>
      <c r="E198" s="165" t="s">
        <v>178</v>
      </c>
      <c r="F198" s="169" t="s">
        <v>896</v>
      </c>
      <c r="G198" s="169" t="s">
        <v>104</v>
      </c>
      <c r="H198" s="167">
        <v>200000</v>
      </c>
      <c r="I198" s="167">
        <v>200000</v>
      </c>
      <c r="J198" s="198">
        <v>200000</v>
      </c>
      <c r="K198" s="199"/>
    </row>
    <row r="199" spans="1:11" ht="34.5" customHeight="1" x14ac:dyDescent="0.25">
      <c r="A199" s="200" t="s">
        <v>897</v>
      </c>
      <c r="B199" s="201"/>
      <c r="C199" s="165" t="s">
        <v>60</v>
      </c>
      <c r="D199" s="165" t="s">
        <v>84</v>
      </c>
      <c r="E199" s="165" t="s">
        <v>178</v>
      </c>
      <c r="F199" s="169" t="s">
        <v>898</v>
      </c>
      <c r="G199" s="170"/>
      <c r="H199" s="167">
        <v>10297230</v>
      </c>
      <c r="I199" s="167">
        <v>10297230</v>
      </c>
      <c r="J199" s="198">
        <v>10297230</v>
      </c>
      <c r="K199" s="199"/>
    </row>
    <row r="200" spans="1:11" ht="34.5" customHeight="1" x14ac:dyDescent="0.25">
      <c r="A200" s="200" t="s">
        <v>899</v>
      </c>
      <c r="B200" s="201"/>
      <c r="C200" s="165" t="s">
        <v>60</v>
      </c>
      <c r="D200" s="165" t="s">
        <v>84</v>
      </c>
      <c r="E200" s="165" t="s">
        <v>178</v>
      </c>
      <c r="F200" s="169" t="s">
        <v>900</v>
      </c>
      <c r="G200" s="170"/>
      <c r="H200" s="167">
        <v>10297230</v>
      </c>
      <c r="I200" s="167">
        <v>10297230</v>
      </c>
      <c r="J200" s="198">
        <v>10297230</v>
      </c>
      <c r="K200" s="199"/>
    </row>
    <row r="201" spans="1:11" ht="23.25" customHeight="1" x14ac:dyDescent="0.25">
      <c r="A201" s="200" t="s">
        <v>107</v>
      </c>
      <c r="B201" s="201"/>
      <c r="C201" s="165" t="s">
        <v>60</v>
      </c>
      <c r="D201" s="165" t="s">
        <v>84</v>
      </c>
      <c r="E201" s="165" t="s">
        <v>178</v>
      </c>
      <c r="F201" s="169" t="s">
        <v>900</v>
      </c>
      <c r="G201" s="169" t="s">
        <v>106</v>
      </c>
      <c r="H201" s="167">
        <v>10297230</v>
      </c>
      <c r="I201" s="167">
        <v>10297230</v>
      </c>
      <c r="J201" s="198">
        <v>10297230</v>
      </c>
      <c r="K201" s="199"/>
    </row>
    <row r="202" spans="1:11" ht="23.25" customHeight="1" x14ac:dyDescent="0.25">
      <c r="A202" s="200" t="s">
        <v>105</v>
      </c>
      <c r="B202" s="201"/>
      <c r="C202" s="165" t="s">
        <v>60</v>
      </c>
      <c r="D202" s="165" t="s">
        <v>84</v>
      </c>
      <c r="E202" s="165" t="s">
        <v>178</v>
      </c>
      <c r="F202" s="169" t="s">
        <v>900</v>
      </c>
      <c r="G202" s="169" t="s">
        <v>104</v>
      </c>
      <c r="H202" s="167">
        <v>10297230</v>
      </c>
      <c r="I202" s="167">
        <v>10297230</v>
      </c>
      <c r="J202" s="198">
        <v>10297230</v>
      </c>
      <c r="K202" s="199"/>
    </row>
    <row r="203" spans="1:11" ht="34.5" customHeight="1" x14ac:dyDescent="0.25">
      <c r="A203" s="200" t="s">
        <v>901</v>
      </c>
      <c r="B203" s="201"/>
      <c r="C203" s="165" t="s">
        <v>60</v>
      </c>
      <c r="D203" s="165" t="s">
        <v>84</v>
      </c>
      <c r="E203" s="165" t="s">
        <v>178</v>
      </c>
      <c r="F203" s="169" t="s">
        <v>477</v>
      </c>
      <c r="G203" s="169"/>
      <c r="H203" s="167">
        <v>1400000</v>
      </c>
      <c r="I203" s="167">
        <v>1400000</v>
      </c>
      <c r="J203" s="198">
        <v>1400000</v>
      </c>
      <c r="K203" s="199"/>
    </row>
    <row r="204" spans="1:11" ht="79.5" customHeight="1" x14ac:dyDescent="0.25">
      <c r="A204" s="200" t="s">
        <v>902</v>
      </c>
      <c r="B204" s="201"/>
      <c r="C204" s="165" t="s">
        <v>60</v>
      </c>
      <c r="D204" s="165" t="s">
        <v>84</v>
      </c>
      <c r="E204" s="165" t="s">
        <v>178</v>
      </c>
      <c r="F204" s="169" t="s">
        <v>476</v>
      </c>
      <c r="G204" s="170"/>
      <c r="H204" s="167">
        <v>1400000</v>
      </c>
      <c r="I204" s="167">
        <v>1400000</v>
      </c>
      <c r="J204" s="198">
        <v>1400000</v>
      </c>
      <c r="K204" s="199"/>
    </row>
    <row r="205" spans="1:11" ht="34.5" customHeight="1" x14ac:dyDescent="0.25">
      <c r="A205" s="200" t="s">
        <v>475</v>
      </c>
      <c r="B205" s="201"/>
      <c r="C205" s="165" t="s">
        <v>60</v>
      </c>
      <c r="D205" s="165" t="s">
        <v>84</v>
      </c>
      <c r="E205" s="165" t="s">
        <v>178</v>
      </c>
      <c r="F205" s="169" t="s">
        <v>474</v>
      </c>
      <c r="G205" s="170"/>
      <c r="H205" s="167">
        <v>1400000</v>
      </c>
      <c r="I205" s="167">
        <v>1400000</v>
      </c>
      <c r="J205" s="198">
        <v>1400000</v>
      </c>
      <c r="K205" s="199"/>
    </row>
    <row r="206" spans="1:11" ht="23.25" customHeight="1" x14ac:dyDescent="0.25">
      <c r="A206" s="200" t="s">
        <v>107</v>
      </c>
      <c r="B206" s="201"/>
      <c r="C206" s="165" t="s">
        <v>60</v>
      </c>
      <c r="D206" s="165" t="s">
        <v>84</v>
      </c>
      <c r="E206" s="165" t="s">
        <v>178</v>
      </c>
      <c r="F206" s="169" t="s">
        <v>474</v>
      </c>
      <c r="G206" s="169" t="s">
        <v>106</v>
      </c>
      <c r="H206" s="167">
        <v>1400000</v>
      </c>
      <c r="I206" s="167">
        <v>1400000</v>
      </c>
      <c r="J206" s="198">
        <v>1400000</v>
      </c>
      <c r="K206" s="199"/>
    </row>
    <row r="207" spans="1:11" ht="23.25" customHeight="1" x14ac:dyDescent="0.25">
      <c r="A207" s="200" t="s">
        <v>105</v>
      </c>
      <c r="B207" s="201"/>
      <c r="C207" s="165" t="s">
        <v>60</v>
      </c>
      <c r="D207" s="165" t="s">
        <v>84</v>
      </c>
      <c r="E207" s="165" t="s">
        <v>178</v>
      </c>
      <c r="F207" s="169" t="s">
        <v>474</v>
      </c>
      <c r="G207" s="169" t="s">
        <v>104</v>
      </c>
      <c r="H207" s="167">
        <v>1400000</v>
      </c>
      <c r="I207" s="167">
        <v>1400000</v>
      </c>
      <c r="J207" s="198">
        <v>1400000</v>
      </c>
      <c r="K207" s="199"/>
    </row>
    <row r="208" spans="1:11" ht="23.25" customHeight="1" x14ac:dyDescent="0.25">
      <c r="A208" s="200" t="s">
        <v>473</v>
      </c>
      <c r="B208" s="201"/>
      <c r="C208" s="165" t="s">
        <v>60</v>
      </c>
      <c r="D208" s="165" t="s">
        <v>84</v>
      </c>
      <c r="E208" s="165" t="s">
        <v>178</v>
      </c>
      <c r="F208" s="169" t="s">
        <v>472</v>
      </c>
      <c r="G208" s="169"/>
      <c r="H208" s="167">
        <v>35065900</v>
      </c>
      <c r="I208" s="167">
        <v>2730000</v>
      </c>
      <c r="J208" s="198">
        <v>2730000</v>
      </c>
      <c r="K208" s="199"/>
    </row>
    <row r="209" spans="1:11" ht="34.5" customHeight="1" x14ac:dyDescent="0.25">
      <c r="A209" s="200" t="s">
        <v>903</v>
      </c>
      <c r="B209" s="201"/>
      <c r="C209" s="165" t="s">
        <v>60</v>
      </c>
      <c r="D209" s="165" t="s">
        <v>84</v>
      </c>
      <c r="E209" s="165" t="s">
        <v>178</v>
      </c>
      <c r="F209" s="169" t="s">
        <v>471</v>
      </c>
      <c r="G209" s="170"/>
      <c r="H209" s="167">
        <v>35065900</v>
      </c>
      <c r="I209" s="167">
        <v>2730000</v>
      </c>
      <c r="J209" s="198">
        <v>2730000</v>
      </c>
      <c r="K209" s="199"/>
    </row>
    <row r="210" spans="1:11" ht="23.25" customHeight="1" x14ac:dyDescent="0.25">
      <c r="A210" s="200" t="s">
        <v>470</v>
      </c>
      <c r="B210" s="201"/>
      <c r="C210" s="165" t="s">
        <v>60</v>
      </c>
      <c r="D210" s="165" t="s">
        <v>84</v>
      </c>
      <c r="E210" s="165" t="s">
        <v>178</v>
      </c>
      <c r="F210" s="169" t="s">
        <v>772</v>
      </c>
      <c r="G210" s="170"/>
      <c r="H210" s="167">
        <v>35065900</v>
      </c>
      <c r="I210" s="167">
        <v>2730000</v>
      </c>
      <c r="J210" s="198">
        <v>2730000</v>
      </c>
      <c r="K210" s="199"/>
    </row>
    <row r="211" spans="1:11" ht="23.25" customHeight="1" x14ac:dyDescent="0.25">
      <c r="A211" s="200" t="s">
        <v>107</v>
      </c>
      <c r="B211" s="201"/>
      <c r="C211" s="165" t="s">
        <v>60</v>
      </c>
      <c r="D211" s="165" t="s">
        <v>84</v>
      </c>
      <c r="E211" s="165" t="s">
        <v>178</v>
      </c>
      <c r="F211" s="169" t="s">
        <v>772</v>
      </c>
      <c r="G211" s="169" t="s">
        <v>106</v>
      </c>
      <c r="H211" s="167">
        <v>1653000</v>
      </c>
      <c r="I211" s="167">
        <v>1653000</v>
      </c>
      <c r="J211" s="198">
        <v>1653000</v>
      </c>
      <c r="K211" s="199"/>
    </row>
    <row r="212" spans="1:11" ht="23.25" customHeight="1" x14ac:dyDescent="0.25">
      <c r="A212" s="200" t="s">
        <v>105</v>
      </c>
      <c r="B212" s="201"/>
      <c r="C212" s="165" t="s">
        <v>60</v>
      </c>
      <c r="D212" s="165" t="s">
        <v>84</v>
      </c>
      <c r="E212" s="165" t="s">
        <v>178</v>
      </c>
      <c r="F212" s="169" t="s">
        <v>772</v>
      </c>
      <c r="G212" s="169" t="s">
        <v>104</v>
      </c>
      <c r="H212" s="167">
        <v>1653000</v>
      </c>
      <c r="I212" s="167">
        <v>1653000</v>
      </c>
      <c r="J212" s="198">
        <v>1653000</v>
      </c>
      <c r="K212" s="199"/>
    </row>
    <row r="213" spans="1:11" ht="15" customHeight="1" x14ac:dyDescent="0.25">
      <c r="A213" s="200" t="s">
        <v>103</v>
      </c>
      <c r="B213" s="201"/>
      <c r="C213" s="165" t="s">
        <v>60</v>
      </c>
      <c r="D213" s="165" t="s">
        <v>84</v>
      </c>
      <c r="E213" s="165" t="s">
        <v>178</v>
      </c>
      <c r="F213" s="169" t="s">
        <v>772</v>
      </c>
      <c r="G213" s="169" t="s">
        <v>102</v>
      </c>
      <c r="H213" s="167">
        <v>877000</v>
      </c>
      <c r="I213" s="167">
        <v>877000</v>
      </c>
      <c r="J213" s="198">
        <v>877000</v>
      </c>
      <c r="K213" s="199"/>
    </row>
    <row r="214" spans="1:11" ht="15" customHeight="1" x14ac:dyDescent="0.25">
      <c r="A214" s="200" t="s">
        <v>469</v>
      </c>
      <c r="B214" s="201"/>
      <c r="C214" s="165" t="s">
        <v>60</v>
      </c>
      <c r="D214" s="165" t="s">
        <v>84</v>
      </c>
      <c r="E214" s="165" t="s">
        <v>178</v>
      </c>
      <c r="F214" s="169" t="s">
        <v>772</v>
      </c>
      <c r="G214" s="169" t="s">
        <v>468</v>
      </c>
      <c r="H214" s="167">
        <v>877000</v>
      </c>
      <c r="I214" s="167">
        <v>877000</v>
      </c>
      <c r="J214" s="198">
        <v>877000</v>
      </c>
      <c r="K214" s="199"/>
    </row>
    <row r="215" spans="1:11" ht="23.25" customHeight="1" x14ac:dyDescent="0.25">
      <c r="A215" s="200" t="s">
        <v>263</v>
      </c>
      <c r="B215" s="201"/>
      <c r="C215" s="165" t="s">
        <v>60</v>
      </c>
      <c r="D215" s="165" t="s">
        <v>84</v>
      </c>
      <c r="E215" s="165" t="s">
        <v>178</v>
      </c>
      <c r="F215" s="169" t="s">
        <v>772</v>
      </c>
      <c r="G215" s="169" t="s">
        <v>262</v>
      </c>
      <c r="H215" s="167">
        <v>32335900</v>
      </c>
      <c r="I215" s="167">
        <v>0</v>
      </c>
      <c r="J215" s="198">
        <v>0</v>
      </c>
      <c r="K215" s="199"/>
    </row>
    <row r="216" spans="1:11" ht="15" customHeight="1" x14ac:dyDescent="0.25">
      <c r="A216" s="200" t="s">
        <v>261</v>
      </c>
      <c r="B216" s="201"/>
      <c r="C216" s="165" t="s">
        <v>60</v>
      </c>
      <c r="D216" s="165" t="s">
        <v>84</v>
      </c>
      <c r="E216" s="165" t="s">
        <v>178</v>
      </c>
      <c r="F216" s="169" t="s">
        <v>772</v>
      </c>
      <c r="G216" s="169" t="s">
        <v>260</v>
      </c>
      <c r="H216" s="167">
        <v>32335900</v>
      </c>
      <c r="I216" s="167">
        <v>0</v>
      </c>
      <c r="J216" s="198">
        <v>0</v>
      </c>
      <c r="K216" s="199"/>
    </row>
    <row r="217" spans="1:11" ht="23.25" customHeight="1" x14ac:dyDescent="0.25">
      <c r="A217" s="200" t="s">
        <v>97</v>
      </c>
      <c r="B217" s="201"/>
      <c r="C217" s="165" t="s">
        <v>60</v>
      </c>
      <c r="D217" s="165" t="s">
        <v>84</v>
      </c>
      <c r="E217" s="165" t="s">
        <v>178</v>
      </c>
      <c r="F217" s="169" t="s">
        <v>772</v>
      </c>
      <c r="G217" s="169" t="s">
        <v>75</v>
      </c>
      <c r="H217" s="167">
        <v>200000</v>
      </c>
      <c r="I217" s="167">
        <v>200000</v>
      </c>
      <c r="J217" s="198">
        <v>200000</v>
      </c>
      <c r="K217" s="199"/>
    </row>
    <row r="218" spans="1:11" ht="15" customHeight="1" x14ac:dyDescent="0.25">
      <c r="A218" s="200" t="s">
        <v>96</v>
      </c>
      <c r="B218" s="201"/>
      <c r="C218" s="165" t="s">
        <v>60</v>
      </c>
      <c r="D218" s="165" t="s">
        <v>84</v>
      </c>
      <c r="E218" s="165" t="s">
        <v>178</v>
      </c>
      <c r="F218" s="169" t="s">
        <v>772</v>
      </c>
      <c r="G218" s="169" t="s">
        <v>92</v>
      </c>
      <c r="H218" s="167">
        <v>200000</v>
      </c>
      <c r="I218" s="167">
        <v>200000</v>
      </c>
      <c r="J218" s="198">
        <v>200000</v>
      </c>
      <c r="K218" s="199"/>
    </row>
    <row r="219" spans="1:11" ht="34.5" customHeight="1" x14ac:dyDescent="0.25">
      <c r="A219" s="200" t="s">
        <v>904</v>
      </c>
      <c r="B219" s="201"/>
      <c r="C219" s="165" t="s">
        <v>60</v>
      </c>
      <c r="D219" s="165" t="s">
        <v>84</v>
      </c>
      <c r="E219" s="165" t="s">
        <v>178</v>
      </c>
      <c r="F219" s="169" t="s">
        <v>905</v>
      </c>
      <c r="G219" s="169"/>
      <c r="H219" s="167">
        <v>5500000</v>
      </c>
      <c r="I219" s="167">
        <v>5500000</v>
      </c>
      <c r="J219" s="198">
        <v>5500000</v>
      </c>
      <c r="K219" s="199"/>
    </row>
    <row r="220" spans="1:11" ht="34.5" customHeight="1" x14ac:dyDescent="0.25">
      <c r="A220" s="200" t="s">
        <v>906</v>
      </c>
      <c r="B220" s="201"/>
      <c r="C220" s="165" t="s">
        <v>60</v>
      </c>
      <c r="D220" s="165" t="s">
        <v>84</v>
      </c>
      <c r="E220" s="165" t="s">
        <v>178</v>
      </c>
      <c r="F220" s="169" t="s">
        <v>907</v>
      </c>
      <c r="G220" s="170"/>
      <c r="H220" s="167">
        <v>5500000</v>
      </c>
      <c r="I220" s="167">
        <v>5500000</v>
      </c>
      <c r="J220" s="198">
        <v>5500000</v>
      </c>
      <c r="K220" s="199"/>
    </row>
    <row r="221" spans="1:11" ht="23.25" customHeight="1" x14ac:dyDescent="0.25">
      <c r="A221" s="200" t="s">
        <v>478</v>
      </c>
      <c r="B221" s="201"/>
      <c r="C221" s="165" t="s">
        <v>60</v>
      </c>
      <c r="D221" s="165" t="s">
        <v>84</v>
      </c>
      <c r="E221" s="165" t="s">
        <v>178</v>
      </c>
      <c r="F221" s="169" t="s">
        <v>908</v>
      </c>
      <c r="G221" s="170"/>
      <c r="H221" s="167">
        <v>5500000</v>
      </c>
      <c r="I221" s="167">
        <v>5500000</v>
      </c>
      <c r="J221" s="198">
        <v>5500000</v>
      </c>
      <c r="K221" s="199"/>
    </row>
    <row r="222" spans="1:11" ht="23.25" customHeight="1" x14ac:dyDescent="0.25">
      <c r="A222" s="200" t="s">
        <v>107</v>
      </c>
      <c r="B222" s="201"/>
      <c r="C222" s="165" t="s">
        <v>60</v>
      </c>
      <c r="D222" s="165" t="s">
        <v>84</v>
      </c>
      <c r="E222" s="165" t="s">
        <v>178</v>
      </c>
      <c r="F222" s="169" t="s">
        <v>908</v>
      </c>
      <c r="G222" s="169" t="s">
        <v>106</v>
      </c>
      <c r="H222" s="167">
        <v>5000000</v>
      </c>
      <c r="I222" s="167">
        <v>5000000</v>
      </c>
      <c r="J222" s="198">
        <v>5000000</v>
      </c>
      <c r="K222" s="199"/>
    </row>
    <row r="223" spans="1:11" ht="23.25" customHeight="1" x14ac:dyDescent="0.25">
      <c r="A223" s="200" t="s">
        <v>105</v>
      </c>
      <c r="B223" s="201"/>
      <c r="C223" s="165" t="s">
        <v>60</v>
      </c>
      <c r="D223" s="165" t="s">
        <v>84</v>
      </c>
      <c r="E223" s="165" t="s">
        <v>178</v>
      </c>
      <c r="F223" s="169" t="s">
        <v>908</v>
      </c>
      <c r="G223" s="169" t="s">
        <v>104</v>
      </c>
      <c r="H223" s="167">
        <v>5000000</v>
      </c>
      <c r="I223" s="167">
        <v>5000000</v>
      </c>
      <c r="J223" s="198">
        <v>5000000</v>
      </c>
      <c r="K223" s="199"/>
    </row>
    <row r="224" spans="1:11" ht="23.25" customHeight="1" x14ac:dyDescent="0.25">
      <c r="A224" s="200" t="s">
        <v>97</v>
      </c>
      <c r="B224" s="201"/>
      <c r="C224" s="165" t="s">
        <v>60</v>
      </c>
      <c r="D224" s="165" t="s">
        <v>84</v>
      </c>
      <c r="E224" s="165" t="s">
        <v>178</v>
      </c>
      <c r="F224" s="169" t="s">
        <v>908</v>
      </c>
      <c r="G224" s="169" t="s">
        <v>75</v>
      </c>
      <c r="H224" s="167">
        <v>500000</v>
      </c>
      <c r="I224" s="167">
        <v>500000</v>
      </c>
      <c r="J224" s="198">
        <v>500000</v>
      </c>
      <c r="K224" s="199"/>
    </row>
    <row r="225" spans="1:11" ht="15" customHeight="1" x14ac:dyDescent="0.25">
      <c r="A225" s="200" t="s">
        <v>124</v>
      </c>
      <c r="B225" s="201"/>
      <c r="C225" s="165" t="s">
        <v>60</v>
      </c>
      <c r="D225" s="165" t="s">
        <v>84</v>
      </c>
      <c r="E225" s="165" t="s">
        <v>178</v>
      </c>
      <c r="F225" s="169" t="s">
        <v>908</v>
      </c>
      <c r="G225" s="169" t="s">
        <v>78</v>
      </c>
      <c r="H225" s="167">
        <v>500000</v>
      </c>
      <c r="I225" s="167">
        <v>500000</v>
      </c>
      <c r="J225" s="198">
        <v>500000</v>
      </c>
      <c r="K225" s="199"/>
    </row>
    <row r="226" spans="1:11" ht="15" customHeight="1" x14ac:dyDescent="0.25">
      <c r="A226" s="200" t="s">
        <v>132</v>
      </c>
      <c r="B226" s="201"/>
      <c r="C226" s="165" t="s">
        <v>60</v>
      </c>
      <c r="D226" s="165" t="s">
        <v>84</v>
      </c>
      <c r="E226" s="165" t="s">
        <v>178</v>
      </c>
      <c r="F226" s="169" t="s">
        <v>467</v>
      </c>
      <c r="G226" s="169"/>
      <c r="H226" s="167">
        <v>52169870</v>
      </c>
      <c r="I226" s="167">
        <v>52169870</v>
      </c>
      <c r="J226" s="198">
        <v>52169870</v>
      </c>
      <c r="K226" s="199"/>
    </row>
    <row r="227" spans="1:11" ht="23.25" customHeight="1" x14ac:dyDescent="0.25">
      <c r="A227" s="200" t="s">
        <v>130</v>
      </c>
      <c r="B227" s="201"/>
      <c r="C227" s="165" t="s">
        <v>60</v>
      </c>
      <c r="D227" s="165" t="s">
        <v>84</v>
      </c>
      <c r="E227" s="165" t="s">
        <v>178</v>
      </c>
      <c r="F227" s="169" t="s">
        <v>466</v>
      </c>
      <c r="G227" s="170"/>
      <c r="H227" s="167">
        <v>52169870</v>
      </c>
      <c r="I227" s="167">
        <v>52169870</v>
      </c>
      <c r="J227" s="198">
        <v>52169870</v>
      </c>
      <c r="K227" s="199"/>
    </row>
    <row r="228" spans="1:11" ht="23.25" customHeight="1" x14ac:dyDescent="0.25">
      <c r="A228" s="200" t="s">
        <v>909</v>
      </c>
      <c r="B228" s="201"/>
      <c r="C228" s="165" t="s">
        <v>60</v>
      </c>
      <c r="D228" s="165" t="s">
        <v>84</v>
      </c>
      <c r="E228" s="165" t="s">
        <v>178</v>
      </c>
      <c r="F228" s="169" t="s">
        <v>910</v>
      </c>
      <c r="G228" s="170"/>
      <c r="H228" s="167">
        <v>52169870</v>
      </c>
      <c r="I228" s="167">
        <v>52169870</v>
      </c>
      <c r="J228" s="198">
        <v>52169870</v>
      </c>
      <c r="K228" s="199"/>
    </row>
    <row r="229" spans="1:11" ht="45.75" customHeight="1" x14ac:dyDescent="0.25">
      <c r="A229" s="200" t="s">
        <v>111</v>
      </c>
      <c r="B229" s="201"/>
      <c r="C229" s="165" t="s">
        <v>60</v>
      </c>
      <c r="D229" s="165" t="s">
        <v>84</v>
      </c>
      <c r="E229" s="165" t="s">
        <v>178</v>
      </c>
      <c r="F229" s="169" t="s">
        <v>910</v>
      </c>
      <c r="G229" s="169" t="s">
        <v>110</v>
      </c>
      <c r="H229" s="167">
        <v>52167200</v>
      </c>
      <c r="I229" s="167">
        <v>52167200</v>
      </c>
      <c r="J229" s="198">
        <v>52167200</v>
      </c>
      <c r="K229" s="199"/>
    </row>
    <row r="230" spans="1:11" ht="15" customHeight="1" x14ac:dyDescent="0.25">
      <c r="A230" s="200" t="s">
        <v>109</v>
      </c>
      <c r="B230" s="201"/>
      <c r="C230" s="165" t="s">
        <v>60</v>
      </c>
      <c r="D230" s="165" t="s">
        <v>84</v>
      </c>
      <c r="E230" s="165" t="s">
        <v>178</v>
      </c>
      <c r="F230" s="169" t="s">
        <v>910</v>
      </c>
      <c r="G230" s="169" t="s">
        <v>108</v>
      </c>
      <c r="H230" s="167">
        <v>52167200</v>
      </c>
      <c r="I230" s="167">
        <v>52167200</v>
      </c>
      <c r="J230" s="198">
        <v>52167200</v>
      </c>
      <c r="K230" s="199"/>
    </row>
    <row r="231" spans="1:11" ht="15" customHeight="1" x14ac:dyDescent="0.25">
      <c r="A231" s="200" t="s">
        <v>221</v>
      </c>
      <c r="B231" s="201"/>
      <c r="C231" s="165" t="s">
        <v>60</v>
      </c>
      <c r="D231" s="165" t="s">
        <v>84</v>
      </c>
      <c r="E231" s="165" t="s">
        <v>178</v>
      </c>
      <c r="F231" s="169" t="s">
        <v>910</v>
      </c>
      <c r="G231" s="169" t="s">
        <v>64</v>
      </c>
      <c r="H231" s="167">
        <v>2670</v>
      </c>
      <c r="I231" s="167">
        <v>2670</v>
      </c>
      <c r="J231" s="198">
        <v>2670</v>
      </c>
      <c r="K231" s="199"/>
    </row>
    <row r="232" spans="1:11" ht="15" customHeight="1" x14ac:dyDescent="0.25">
      <c r="A232" s="200" t="s">
        <v>220</v>
      </c>
      <c r="B232" s="201"/>
      <c r="C232" s="165" t="s">
        <v>60</v>
      </c>
      <c r="D232" s="165" t="s">
        <v>84</v>
      </c>
      <c r="E232" s="165" t="s">
        <v>178</v>
      </c>
      <c r="F232" s="169" t="s">
        <v>910</v>
      </c>
      <c r="G232" s="169" t="s">
        <v>219</v>
      </c>
      <c r="H232" s="167">
        <v>2670</v>
      </c>
      <c r="I232" s="167">
        <v>2670</v>
      </c>
      <c r="J232" s="198">
        <v>2670</v>
      </c>
      <c r="K232" s="199"/>
    </row>
    <row r="233" spans="1:11" ht="23.25" customHeight="1" x14ac:dyDescent="0.25">
      <c r="A233" s="196" t="s">
        <v>465</v>
      </c>
      <c r="B233" s="197"/>
      <c r="C233" s="165" t="s">
        <v>60</v>
      </c>
      <c r="D233" s="165" t="s">
        <v>84</v>
      </c>
      <c r="E233" s="165" t="s">
        <v>452</v>
      </c>
      <c r="F233" s="166"/>
      <c r="G233" s="166"/>
      <c r="H233" s="167">
        <v>83797900</v>
      </c>
      <c r="I233" s="167">
        <v>80581900</v>
      </c>
      <c r="J233" s="198">
        <v>44625900</v>
      </c>
      <c r="K233" s="199"/>
    </row>
    <row r="234" spans="1:11" ht="23.25" customHeight="1" x14ac:dyDescent="0.25">
      <c r="A234" s="196" t="s">
        <v>374</v>
      </c>
      <c r="B234" s="197"/>
      <c r="C234" s="165" t="s">
        <v>60</v>
      </c>
      <c r="D234" s="165" t="s">
        <v>84</v>
      </c>
      <c r="E234" s="165" t="s">
        <v>452</v>
      </c>
      <c r="F234" s="165" t="s">
        <v>373</v>
      </c>
      <c r="G234" s="165"/>
      <c r="H234" s="167">
        <v>83797900</v>
      </c>
      <c r="I234" s="167">
        <v>80581900</v>
      </c>
      <c r="J234" s="198">
        <v>44625900</v>
      </c>
      <c r="K234" s="199"/>
    </row>
    <row r="235" spans="1:11" ht="23.25" customHeight="1" x14ac:dyDescent="0.25">
      <c r="A235" s="200" t="s">
        <v>372</v>
      </c>
      <c r="B235" s="201"/>
      <c r="C235" s="165" t="s">
        <v>60</v>
      </c>
      <c r="D235" s="165" t="s">
        <v>84</v>
      </c>
      <c r="E235" s="165" t="s">
        <v>452</v>
      </c>
      <c r="F235" s="169" t="s">
        <v>371</v>
      </c>
      <c r="G235" s="169"/>
      <c r="H235" s="167">
        <v>83797900</v>
      </c>
      <c r="I235" s="167">
        <v>80581900</v>
      </c>
      <c r="J235" s="198">
        <v>44625900</v>
      </c>
      <c r="K235" s="199"/>
    </row>
    <row r="236" spans="1:11" ht="45.75" customHeight="1" x14ac:dyDescent="0.25">
      <c r="A236" s="200" t="s">
        <v>911</v>
      </c>
      <c r="B236" s="201"/>
      <c r="C236" s="165" t="s">
        <v>60</v>
      </c>
      <c r="D236" s="165" t="s">
        <v>84</v>
      </c>
      <c r="E236" s="165" t="s">
        <v>452</v>
      </c>
      <c r="F236" s="169" t="s">
        <v>464</v>
      </c>
      <c r="G236" s="170"/>
      <c r="H236" s="167">
        <v>8093000</v>
      </c>
      <c r="I236" s="167">
        <v>8093000</v>
      </c>
      <c r="J236" s="198">
        <v>8093000</v>
      </c>
      <c r="K236" s="199"/>
    </row>
    <row r="237" spans="1:11" ht="57" customHeight="1" x14ac:dyDescent="0.25">
      <c r="A237" s="200" t="s">
        <v>463</v>
      </c>
      <c r="B237" s="201"/>
      <c r="C237" s="165" t="s">
        <v>60</v>
      </c>
      <c r="D237" s="165" t="s">
        <v>84</v>
      </c>
      <c r="E237" s="165" t="s">
        <v>452</v>
      </c>
      <c r="F237" s="169" t="s">
        <v>462</v>
      </c>
      <c r="G237" s="170"/>
      <c r="H237" s="167">
        <v>8093000</v>
      </c>
      <c r="I237" s="167">
        <v>8093000</v>
      </c>
      <c r="J237" s="198">
        <v>8093000</v>
      </c>
      <c r="K237" s="199"/>
    </row>
    <row r="238" spans="1:11" ht="23.25" customHeight="1" x14ac:dyDescent="0.25">
      <c r="A238" s="200" t="s">
        <v>107</v>
      </c>
      <c r="B238" s="201"/>
      <c r="C238" s="165" t="s">
        <v>60</v>
      </c>
      <c r="D238" s="165" t="s">
        <v>84</v>
      </c>
      <c r="E238" s="165" t="s">
        <v>452</v>
      </c>
      <c r="F238" s="169" t="s">
        <v>462</v>
      </c>
      <c r="G238" s="169" t="s">
        <v>106</v>
      </c>
      <c r="H238" s="167">
        <v>8008000</v>
      </c>
      <c r="I238" s="167">
        <v>8008000</v>
      </c>
      <c r="J238" s="198">
        <v>8008000</v>
      </c>
      <c r="K238" s="199"/>
    </row>
    <row r="239" spans="1:11" ht="23.25" customHeight="1" x14ac:dyDescent="0.25">
      <c r="A239" s="200" t="s">
        <v>105</v>
      </c>
      <c r="B239" s="201"/>
      <c r="C239" s="165" t="s">
        <v>60</v>
      </c>
      <c r="D239" s="165" t="s">
        <v>84</v>
      </c>
      <c r="E239" s="165" t="s">
        <v>452</v>
      </c>
      <c r="F239" s="169" t="s">
        <v>462</v>
      </c>
      <c r="G239" s="169" t="s">
        <v>104</v>
      </c>
      <c r="H239" s="167">
        <v>8008000</v>
      </c>
      <c r="I239" s="167">
        <v>8008000</v>
      </c>
      <c r="J239" s="198">
        <v>8008000</v>
      </c>
      <c r="K239" s="199"/>
    </row>
    <row r="240" spans="1:11" ht="23.25" customHeight="1" x14ac:dyDescent="0.25">
      <c r="A240" s="200" t="s">
        <v>97</v>
      </c>
      <c r="B240" s="201"/>
      <c r="C240" s="165" t="s">
        <v>60</v>
      </c>
      <c r="D240" s="165" t="s">
        <v>84</v>
      </c>
      <c r="E240" s="165" t="s">
        <v>452</v>
      </c>
      <c r="F240" s="169" t="s">
        <v>462</v>
      </c>
      <c r="G240" s="169" t="s">
        <v>75</v>
      </c>
      <c r="H240" s="167">
        <v>85000</v>
      </c>
      <c r="I240" s="167">
        <v>85000</v>
      </c>
      <c r="J240" s="198">
        <v>85000</v>
      </c>
      <c r="K240" s="199"/>
    </row>
    <row r="241" spans="1:11" ht="15" customHeight="1" x14ac:dyDescent="0.25">
      <c r="A241" s="200" t="s">
        <v>96</v>
      </c>
      <c r="B241" s="201"/>
      <c r="C241" s="165" t="s">
        <v>60</v>
      </c>
      <c r="D241" s="165" t="s">
        <v>84</v>
      </c>
      <c r="E241" s="165" t="s">
        <v>452</v>
      </c>
      <c r="F241" s="169" t="s">
        <v>462</v>
      </c>
      <c r="G241" s="169" t="s">
        <v>92</v>
      </c>
      <c r="H241" s="167">
        <v>85000</v>
      </c>
      <c r="I241" s="167">
        <v>85000</v>
      </c>
      <c r="J241" s="198">
        <v>85000</v>
      </c>
      <c r="K241" s="199"/>
    </row>
    <row r="242" spans="1:11" ht="34.5" customHeight="1" x14ac:dyDescent="0.25">
      <c r="A242" s="200" t="s">
        <v>461</v>
      </c>
      <c r="B242" s="201"/>
      <c r="C242" s="165" t="s">
        <v>60</v>
      </c>
      <c r="D242" s="165" t="s">
        <v>84</v>
      </c>
      <c r="E242" s="165" t="s">
        <v>452</v>
      </c>
      <c r="F242" s="169" t="s">
        <v>460</v>
      </c>
      <c r="G242" s="170"/>
      <c r="H242" s="167">
        <v>400000</v>
      </c>
      <c r="I242" s="167">
        <v>400000</v>
      </c>
      <c r="J242" s="198">
        <v>400000</v>
      </c>
      <c r="K242" s="199"/>
    </row>
    <row r="243" spans="1:11" ht="34.5" customHeight="1" x14ac:dyDescent="0.25">
      <c r="A243" s="200" t="s">
        <v>459</v>
      </c>
      <c r="B243" s="201"/>
      <c r="C243" s="165" t="s">
        <v>60</v>
      </c>
      <c r="D243" s="165" t="s">
        <v>84</v>
      </c>
      <c r="E243" s="165" t="s">
        <v>452</v>
      </c>
      <c r="F243" s="169" t="s">
        <v>458</v>
      </c>
      <c r="G243" s="170"/>
      <c r="H243" s="167">
        <v>400000</v>
      </c>
      <c r="I243" s="167">
        <v>400000</v>
      </c>
      <c r="J243" s="198">
        <v>400000</v>
      </c>
      <c r="K243" s="199"/>
    </row>
    <row r="244" spans="1:11" ht="45.75" customHeight="1" x14ac:dyDescent="0.25">
      <c r="A244" s="200" t="s">
        <v>111</v>
      </c>
      <c r="B244" s="201"/>
      <c r="C244" s="165" t="s">
        <v>60</v>
      </c>
      <c r="D244" s="165" t="s">
        <v>84</v>
      </c>
      <c r="E244" s="165" t="s">
        <v>452</v>
      </c>
      <c r="F244" s="169" t="s">
        <v>458</v>
      </c>
      <c r="G244" s="169" t="s">
        <v>110</v>
      </c>
      <c r="H244" s="167">
        <v>400000</v>
      </c>
      <c r="I244" s="167">
        <v>400000</v>
      </c>
      <c r="J244" s="198">
        <v>400000</v>
      </c>
      <c r="K244" s="199"/>
    </row>
    <row r="245" spans="1:11" ht="23.25" customHeight="1" x14ac:dyDescent="0.25">
      <c r="A245" s="200" t="s">
        <v>225</v>
      </c>
      <c r="B245" s="201"/>
      <c r="C245" s="165" t="s">
        <v>60</v>
      </c>
      <c r="D245" s="165" t="s">
        <v>84</v>
      </c>
      <c r="E245" s="165" t="s">
        <v>452</v>
      </c>
      <c r="F245" s="169" t="s">
        <v>458</v>
      </c>
      <c r="G245" s="169" t="s">
        <v>222</v>
      </c>
      <c r="H245" s="167">
        <v>400000</v>
      </c>
      <c r="I245" s="167">
        <v>400000</v>
      </c>
      <c r="J245" s="198">
        <v>400000</v>
      </c>
      <c r="K245" s="199"/>
    </row>
    <row r="246" spans="1:11" ht="34.5" customHeight="1" x14ac:dyDescent="0.25">
      <c r="A246" s="200" t="s">
        <v>912</v>
      </c>
      <c r="B246" s="201"/>
      <c r="C246" s="165" t="s">
        <v>60</v>
      </c>
      <c r="D246" s="165" t="s">
        <v>84</v>
      </c>
      <c r="E246" s="165" t="s">
        <v>452</v>
      </c>
      <c r="F246" s="169" t="s">
        <v>457</v>
      </c>
      <c r="G246" s="170"/>
      <c r="H246" s="167">
        <v>18000</v>
      </c>
      <c r="I246" s="167">
        <v>18000</v>
      </c>
      <c r="J246" s="198">
        <v>18000</v>
      </c>
      <c r="K246" s="199"/>
    </row>
    <row r="247" spans="1:11" ht="23.25" customHeight="1" x14ac:dyDescent="0.25">
      <c r="A247" s="200" t="s">
        <v>913</v>
      </c>
      <c r="B247" s="201"/>
      <c r="C247" s="165" t="s">
        <v>60</v>
      </c>
      <c r="D247" s="165" t="s">
        <v>84</v>
      </c>
      <c r="E247" s="165" t="s">
        <v>452</v>
      </c>
      <c r="F247" s="169" t="s">
        <v>914</v>
      </c>
      <c r="G247" s="170"/>
      <c r="H247" s="167">
        <v>18000</v>
      </c>
      <c r="I247" s="167">
        <v>18000</v>
      </c>
      <c r="J247" s="198">
        <v>18000</v>
      </c>
      <c r="K247" s="199"/>
    </row>
    <row r="248" spans="1:11" ht="23.25" customHeight="1" x14ac:dyDescent="0.25">
      <c r="A248" s="200" t="s">
        <v>97</v>
      </c>
      <c r="B248" s="201"/>
      <c r="C248" s="165" t="s">
        <v>60</v>
      </c>
      <c r="D248" s="165" t="s">
        <v>84</v>
      </c>
      <c r="E248" s="165" t="s">
        <v>452</v>
      </c>
      <c r="F248" s="169" t="s">
        <v>914</v>
      </c>
      <c r="G248" s="169" t="s">
        <v>75</v>
      </c>
      <c r="H248" s="167">
        <v>18000</v>
      </c>
      <c r="I248" s="167">
        <v>18000</v>
      </c>
      <c r="J248" s="198">
        <v>18000</v>
      </c>
      <c r="K248" s="199"/>
    </row>
    <row r="249" spans="1:11" ht="15" customHeight="1" x14ac:dyDescent="0.25">
      <c r="A249" s="200" t="s">
        <v>96</v>
      </c>
      <c r="B249" s="201"/>
      <c r="C249" s="165" t="s">
        <v>60</v>
      </c>
      <c r="D249" s="165" t="s">
        <v>84</v>
      </c>
      <c r="E249" s="165" t="s">
        <v>452</v>
      </c>
      <c r="F249" s="169" t="s">
        <v>914</v>
      </c>
      <c r="G249" s="169" t="s">
        <v>92</v>
      </c>
      <c r="H249" s="167">
        <v>18000</v>
      </c>
      <c r="I249" s="167">
        <v>18000</v>
      </c>
      <c r="J249" s="198">
        <v>18000</v>
      </c>
      <c r="K249" s="199"/>
    </row>
    <row r="250" spans="1:11" ht="34.5" customHeight="1" x14ac:dyDescent="0.25">
      <c r="A250" s="200" t="s">
        <v>456</v>
      </c>
      <c r="B250" s="201"/>
      <c r="C250" s="165" t="s">
        <v>60</v>
      </c>
      <c r="D250" s="165" t="s">
        <v>84</v>
      </c>
      <c r="E250" s="165" t="s">
        <v>452</v>
      </c>
      <c r="F250" s="169" t="s">
        <v>455</v>
      </c>
      <c r="G250" s="170"/>
      <c r="H250" s="167">
        <v>75286900</v>
      </c>
      <c r="I250" s="167">
        <v>72070900</v>
      </c>
      <c r="J250" s="198">
        <v>36114900</v>
      </c>
      <c r="K250" s="199"/>
    </row>
    <row r="251" spans="1:11" ht="23.25" customHeight="1" x14ac:dyDescent="0.25">
      <c r="A251" s="200" t="s">
        <v>454</v>
      </c>
      <c r="B251" s="201"/>
      <c r="C251" s="165" t="s">
        <v>60</v>
      </c>
      <c r="D251" s="165" t="s">
        <v>84</v>
      </c>
      <c r="E251" s="165" t="s">
        <v>452</v>
      </c>
      <c r="F251" s="169" t="s">
        <v>453</v>
      </c>
      <c r="G251" s="170"/>
      <c r="H251" s="167">
        <v>36114900</v>
      </c>
      <c r="I251" s="167">
        <v>36114900</v>
      </c>
      <c r="J251" s="198">
        <v>36114900</v>
      </c>
      <c r="K251" s="199"/>
    </row>
    <row r="252" spans="1:11" ht="23.25" customHeight="1" x14ac:dyDescent="0.25">
      <c r="A252" s="200" t="s">
        <v>107</v>
      </c>
      <c r="B252" s="201"/>
      <c r="C252" s="165" t="s">
        <v>60</v>
      </c>
      <c r="D252" s="165" t="s">
        <v>84</v>
      </c>
      <c r="E252" s="165" t="s">
        <v>452</v>
      </c>
      <c r="F252" s="169" t="s">
        <v>453</v>
      </c>
      <c r="G252" s="169" t="s">
        <v>106</v>
      </c>
      <c r="H252" s="167">
        <v>10500000</v>
      </c>
      <c r="I252" s="167">
        <v>10500000</v>
      </c>
      <c r="J252" s="198">
        <v>10500000</v>
      </c>
      <c r="K252" s="199"/>
    </row>
    <row r="253" spans="1:11" ht="23.25" customHeight="1" x14ac:dyDescent="0.25">
      <c r="A253" s="200" t="s">
        <v>105</v>
      </c>
      <c r="B253" s="201"/>
      <c r="C253" s="165" t="s">
        <v>60</v>
      </c>
      <c r="D253" s="165" t="s">
        <v>84</v>
      </c>
      <c r="E253" s="165" t="s">
        <v>452</v>
      </c>
      <c r="F253" s="169" t="s">
        <v>453</v>
      </c>
      <c r="G253" s="169" t="s">
        <v>104</v>
      </c>
      <c r="H253" s="167">
        <v>10500000</v>
      </c>
      <c r="I253" s="167">
        <v>10500000</v>
      </c>
      <c r="J253" s="198">
        <v>10500000</v>
      </c>
      <c r="K253" s="199"/>
    </row>
    <row r="254" spans="1:11" ht="23.25" customHeight="1" x14ac:dyDescent="0.25">
      <c r="A254" s="200" t="s">
        <v>97</v>
      </c>
      <c r="B254" s="201"/>
      <c r="C254" s="165" t="s">
        <v>60</v>
      </c>
      <c r="D254" s="165" t="s">
        <v>84</v>
      </c>
      <c r="E254" s="165" t="s">
        <v>452</v>
      </c>
      <c r="F254" s="169" t="s">
        <v>453</v>
      </c>
      <c r="G254" s="169" t="s">
        <v>75</v>
      </c>
      <c r="H254" s="167">
        <v>25614900</v>
      </c>
      <c r="I254" s="167">
        <v>25614900</v>
      </c>
      <c r="J254" s="198">
        <v>25614900</v>
      </c>
      <c r="K254" s="199"/>
    </row>
    <row r="255" spans="1:11" ht="15" customHeight="1" x14ac:dyDescent="0.25">
      <c r="A255" s="200" t="s">
        <v>96</v>
      </c>
      <c r="B255" s="201"/>
      <c r="C255" s="165" t="s">
        <v>60</v>
      </c>
      <c r="D255" s="165" t="s">
        <v>84</v>
      </c>
      <c r="E255" s="165" t="s">
        <v>452</v>
      </c>
      <c r="F255" s="169" t="s">
        <v>453</v>
      </c>
      <c r="G255" s="169" t="s">
        <v>92</v>
      </c>
      <c r="H255" s="167">
        <v>25614900</v>
      </c>
      <c r="I255" s="167">
        <v>25614900</v>
      </c>
      <c r="J255" s="198">
        <v>25614900</v>
      </c>
      <c r="K255" s="199"/>
    </row>
    <row r="256" spans="1:11" ht="34.5" customHeight="1" x14ac:dyDescent="0.25">
      <c r="A256" s="200" t="s">
        <v>665</v>
      </c>
      <c r="B256" s="201"/>
      <c r="C256" s="165" t="s">
        <v>60</v>
      </c>
      <c r="D256" s="165" t="s">
        <v>84</v>
      </c>
      <c r="E256" s="165" t="s">
        <v>452</v>
      </c>
      <c r="F256" s="169" t="s">
        <v>666</v>
      </c>
      <c r="G256" s="170"/>
      <c r="H256" s="167">
        <v>39172000</v>
      </c>
      <c r="I256" s="167">
        <v>35956000</v>
      </c>
      <c r="J256" s="198">
        <v>0</v>
      </c>
      <c r="K256" s="199"/>
    </row>
    <row r="257" spans="1:11" ht="23.25" customHeight="1" x14ac:dyDescent="0.25">
      <c r="A257" s="200" t="s">
        <v>107</v>
      </c>
      <c r="B257" s="201"/>
      <c r="C257" s="165" t="s">
        <v>60</v>
      </c>
      <c r="D257" s="165" t="s">
        <v>84</v>
      </c>
      <c r="E257" s="165" t="s">
        <v>452</v>
      </c>
      <c r="F257" s="169" t="s">
        <v>666</v>
      </c>
      <c r="G257" s="169" t="s">
        <v>106</v>
      </c>
      <c r="H257" s="167">
        <v>39172000</v>
      </c>
      <c r="I257" s="167">
        <v>35956000</v>
      </c>
      <c r="J257" s="198">
        <v>0</v>
      </c>
      <c r="K257" s="199"/>
    </row>
    <row r="258" spans="1:11" ht="23.25" customHeight="1" x14ac:dyDescent="0.25">
      <c r="A258" s="200" t="s">
        <v>105</v>
      </c>
      <c r="B258" s="201"/>
      <c r="C258" s="165" t="s">
        <v>60</v>
      </c>
      <c r="D258" s="165" t="s">
        <v>84</v>
      </c>
      <c r="E258" s="165" t="s">
        <v>452</v>
      </c>
      <c r="F258" s="169" t="s">
        <v>666</v>
      </c>
      <c r="G258" s="169" t="s">
        <v>104</v>
      </c>
      <c r="H258" s="167">
        <v>39172000</v>
      </c>
      <c r="I258" s="167">
        <v>35956000</v>
      </c>
      <c r="J258" s="198">
        <v>0</v>
      </c>
      <c r="K258" s="199"/>
    </row>
    <row r="259" spans="1:11" ht="15" customHeight="1" x14ac:dyDescent="0.25">
      <c r="A259" s="196" t="s">
        <v>773</v>
      </c>
      <c r="B259" s="197"/>
      <c r="C259" s="165" t="s">
        <v>60</v>
      </c>
      <c r="D259" s="165" t="s">
        <v>61</v>
      </c>
      <c r="E259" s="165"/>
      <c r="F259" s="166"/>
      <c r="G259" s="166"/>
      <c r="H259" s="167">
        <v>1210386520</v>
      </c>
      <c r="I259" s="167">
        <v>1079225600</v>
      </c>
      <c r="J259" s="198">
        <v>1089424700</v>
      </c>
      <c r="K259" s="199"/>
    </row>
    <row r="260" spans="1:11" ht="15" customHeight="1" x14ac:dyDescent="0.25">
      <c r="A260" s="196" t="s">
        <v>451</v>
      </c>
      <c r="B260" s="197"/>
      <c r="C260" s="165" t="s">
        <v>60</v>
      </c>
      <c r="D260" s="165" t="s">
        <v>61</v>
      </c>
      <c r="E260" s="165" t="s">
        <v>52</v>
      </c>
      <c r="F260" s="166"/>
      <c r="G260" s="166"/>
      <c r="H260" s="167">
        <v>21738900</v>
      </c>
      <c r="I260" s="167">
        <v>21738900</v>
      </c>
      <c r="J260" s="198">
        <v>21738900</v>
      </c>
      <c r="K260" s="199"/>
    </row>
    <row r="261" spans="1:11" ht="15" customHeight="1" x14ac:dyDescent="0.25">
      <c r="A261" s="196" t="s">
        <v>851</v>
      </c>
      <c r="B261" s="197"/>
      <c r="C261" s="165" t="s">
        <v>60</v>
      </c>
      <c r="D261" s="165" t="s">
        <v>61</v>
      </c>
      <c r="E261" s="165" t="s">
        <v>52</v>
      </c>
      <c r="F261" s="165" t="s">
        <v>165</v>
      </c>
      <c r="G261" s="165"/>
      <c r="H261" s="167">
        <v>1022400</v>
      </c>
      <c r="I261" s="167">
        <v>1022400</v>
      </c>
      <c r="J261" s="198">
        <v>1022400</v>
      </c>
      <c r="K261" s="199"/>
    </row>
    <row r="262" spans="1:11" ht="34.5" customHeight="1" x14ac:dyDescent="0.25">
      <c r="A262" s="200" t="s">
        <v>915</v>
      </c>
      <c r="B262" s="201"/>
      <c r="C262" s="165" t="s">
        <v>60</v>
      </c>
      <c r="D262" s="165" t="s">
        <v>61</v>
      </c>
      <c r="E262" s="165" t="s">
        <v>52</v>
      </c>
      <c r="F262" s="169" t="s">
        <v>153</v>
      </c>
      <c r="G262" s="169"/>
      <c r="H262" s="167">
        <v>1022400</v>
      </c>
      <c r="I262" s="167">
        <v>1022400</v>
      </c>
      <c r="J262" s="198">
        <v>1022400</v>
      </c>
      <c r="K262" s="199"/>
    </row>
    <row r="263" spans="1:11" ht="34.5" customHeight="1" x14ac:dyDescent="0.25">
      <c r="A263" s="200" t="s">
        <v>152</v>
      </c>
      <c r="B263" s="201"/>
      <c r="C263" s="165" t="s">
        <v>60</v>
      </c>
      <c r="D263" s="165" t="s">
        <v>61</v>
      </c>
      <c r="E263" s="165" t="s">
        <v>52</v>
      </c>
      <c r="F263" s="169" t="s">
        <v>151</v>
      </c>
      <c r="G263" s="170"/>
      <c r="H263" s="167">
        <v>1022400</v>
      </c>
      <c r="I263" s="167">
        <v>1022400</v>
      </c>
      <c r="J263" s="198">
        <v>1022400</v>
      </c>
      <c r="K263" s="199"/>
    </row>
    <row r="264" spans="1:11" ht="15" customHeight="1" x14ac:dyDescent="0.25">
      <c r="A264" s="200" t="s">
        <v>139</v>
      </c>
      <c r="B264" s="201"/>
      <c r="C264" s="165" t="s">
        <v>60</v>
      </c>
      <c r="D264" s="165" t="s">
        <v>61</v>
      </c>
      <c r="E264" s="165" t="s">
        <v>52</v>
      </c>
      <c r="F264" s="169" t="s">
        <v>150</v>
      </c>
      <c r="G264" s="170"/>
      <c r="H264" s="167">
        <v>1022400</v>
      </c>
      <c r="I264" s="167">
        <v>1022400</v>
      </c>
      <c r="J264" s="198">
        <v>1022400</v>
      </c>
      <c r="K264" s="199"/>
    </row>
    <row r="265" spans="1:11" ht="15" customHeight="1" x14ac:dyDescent="0.25">
      <c r="A265" s="200" t="s">
        <v>103</v>
      </c>
      <c r="B265" s="201"/>
      <c r="C265" s="165" t="s">
        <v>60</v>
      </c>
      <c r="D265" s="165" t="s">
        <v>61</v>
      </c>
      <c r="E265" s="165" t="s">
        <v>52</v>
      </c>
      <c r="F265" s="169" t="s">
        <v>150</v>
      </c>
      <c r="G265" s="169" t="s">
        <v>102</v>
      </c>
      <c r="H265" s="167">
        <v>672400</v>
      </c>
      <c r="I265" s="167">
        <v>672400</v>
      </c>
      <c r="J265" s="198">
        <v>672400</v>
      </c>
      <c r="K265" s="199"/>
    </row>
    <row r="266" spans="1:11" ht="15" customHeight="1" x14ac:dyDescent="0.25">
      <c r="A266" s="200" t="s">
        <v>143</v>
      </c>
      <c r="B266" s="201"/>
      <c r="C266" s="165" t="s">
        <v>60</v>
      </c>
      <c r="D266" s="165" t="s">
        <v>61</v>
      </c>
      <c r="E266" s="165" t="s">
        <v>52</v>
      </c>
      <c r="F266" s="169" t="s">
        <v>150</v>
      </c>
      <c r="G266" s="169" t="s">
        <v>142</v>
      </c>
      <c r="H266" s="167">
        <v>672400</v>
      </c>
      <c r="I266" s="167">
        <v>672400</v>
      </c>
      <c r="J266" s="198">
        <v>672400</v>
      </c>
      <c r="K266" s="199"/>
    </row>
    <row r="267" spans="1:11" ht="23.25" customHeight="1" x14ac:dyDescent="0.25">
      <c r="A267" s="200" t="s">
        <v>97</v>
      </c>
      <c r="B267" s="201"/>
      <c r="C267" s="165" t="s">
        <v>60</v>
      </c>
      <c r="D267" s="165" t="s">
        <v>61</v>
      </c>
      <c r="E267" s="165" t="s">
        <v>52</v>
      </c>
      <c r="F267" s="169" t="s">
        <v>150</v>
      </c>
      <c r="G267" s="169" t="s">
        <v>75</v>
      </c>
      <c r="H267" s="167">
        <v>350000</v>
      </c>
      <c r="I267" s="167">
        <v>350000</v>
      </c>
      <c r="J267" s="198">
        <v>350000</v>
      </c>
      <c r="K267" s="199"/>
    </row>
    <row r="268" spans="1:11" ht="15" customHeight="1" x14ac:dyDescent="0.25">
      <c r="A268" s="200" t="s">
        <v>96</v>
      </c>
      <c r="B268" s="201"/>
      <c r="C268" s="165" t="s">
        <v>60</v>
      </c>
      <c r="D268" s="165" t="s">
        <v>61</v>
      </c>
      <c r="E268" s="165" t="s">
        <v>52</v>
      </c>
      <c r="F268" s="169" t="s">
        <v>150</v>
      </c>
      <c r="G268" s="169" t="s">
        <v>92</v>
      </c>
      <c r="H268" s="167">
        <v>350000</v>
      </c>
      <c r="I268" s="167">
        <v>350000</v>
      </c>
      <c r="J268" s="198">
        <v>350000</v>
      </c>
      <c r="K268" s="199"/>
    </row>
    <row r="269" spans="1:11" ht="23.25" customHeight="1" x14ac:dyDescent="0.25">
      <c r="A269" s="196" t="s">
        <v>134</v>
      </c>
      <c r="B269" s="197"/>
      <c r="C269" s="165" t="s">
        <v>60</v>
      </c>
      <c r="D269" s="165" t="s">
        <v>61</v>
      </c>
      <c r="E269" s="165" t="s">
        <v>52</v>
      </c>
      <c r="F269" s="165" t="s">
        <v>133</v>
      </c>
      <c r="G269" s="165"/>
      <c r="H269" s="167">
        <v>12716500</v>
      </c>
      <c r="I269" s="167">
        <v>12716500</v>
      </c>
      <c r="J269" s="198">
        <v>12716500</v>
      </c>
      <c r="K269" s="199"/>
    </row>
    <row r="270" spans="1:11" ht="15" customHeight="1" x14ac:dyDescent="0.25">
      <c r="A270" s="200" t="s">
        <v>132</v>
      </c>
      <c r="B270" s="201"/>
      <c r="C270" s="165" t="s">
        <v>60</v>
      </c>
      <c r="D270" s="165" t="s">
        <v>61</v>
      </c>
      <c r="E270" s="165" t="s">
        <v>52</v>
      </c>
      <c r="F270" s="169" t="s">
        <v>131</v>
      </c>
      <c r="G270" s="169"/>
      <c r="H270" s="167">
        <v>12716500</v>
      </c>
      <c r="I270" s="167">
        <v>12716500</v>
      </c>
      <c r="J270" s="198">
        <v>12716500</v>
      </c>
      <c r="K270" s="199"/>
    </row>
    <row r="271" spans="1:11" ht="23.25" customHeight="1" x14ac:dyDescent="0.25">
      <c r="A271" s="200" t="s">
        <v>130</v>
      </c>
      <c r="B271" s="201"/>
      <c r="C271" s="165" t="s">
        <v>60</v>
      </c>
      <c r="D271" s="165" t="s">
        <v>61</v>
      </c>
      <c r="E271" s="165" t="s">
        <v>52</v>
      </c>
      <c r="F271" s="169" t="s">
        <v>129</v>
      </c>
      <c r="G271" s="170"/>
      <c r="H271" s="167">
        <v>12716500</v>
      </c>
      <c r="I271" s="167">
        <v>12716500</v>
      </c>
      <c r="J271" s="198">
        <v>12716500</v>
      </c>
      <c r="K271" s="199"/>
    </row>
    <row r="272" spans="1:11" ht="15" customHeight="1" x14ac:dyDescent="0.25">
      <c r="A272" s="200" t="s">
        <v>128</v>
      </c>
      <c r="B272" s="201"/>
      <c r="C272" s="165" t="s">
        <v>60</v>
      </c>
      <c r="D272" s="165" t="s">
        <v>61</v>
      </c>
      <c r="E272" s="165" t="s">
        <v>52</v>
      </c>
      <c r="F272" s="169" t="s">
        <v>127</v>
      </c>
      <c r="G272" s="170"/>
      <c r="H272" s="167">
        <v>60000</v>
      </c>
      <c r="I272" s="167">
        <v>60000</v>
      </c>
      <c r="J272" s="198">
        <v>60000</v>
      </c>
      <c r="K272" s="199"/>
    </row>
    <row r="273" spans="1:11" ht="23.25" customHeight="1" x14ac:dyDescent="0.25">
      <c r="A273" s="200" t="s">
        <v>107</v>
      </c>
      <c r="B273" s="201"/>
      <c r="C273" s="165" t="s">
        <v>60</v>
      </c>
      <c r="D273" s="165" t="s">
        <v>61</v>
      </c>
      <c r="E273" s="165" t="s">
        <v>52</v>
      </c>
      <c r="F273" s="169" t="s">
        <v>127</v>
      </c>
      <c r="G273" s="169" t="s">
        <v>106</v>
      </c>
      <c r="H273" s="167">
        <v>60000</v>
      </c>
      <c r="I273" s="167">
        <v>60000</v>
      </c>
      <c r="J273" s="198">
        <v>60000</v>
      </c>
      <c r="K273" s="199"/>
    </row>
    <row r="274" spans="1:11" ht="23.25" customHeight="1" x14ac:dyDescent="0.25">
      <c r="A274" s="200" t="s">
        <v>105</v>
      </c>
      <c r="B274" s="201"/>
      <c r="C274" s="165" t="s">
        <v>60</v>
      </c>
      <c r="D274" s="165" t="s">
        <v>61</v>
      </c>
      <c r="E274" s="165" t="s">
        <v>52</v>
      </c>
      <c r="F274" s="169" t="s">
        <v>127</v>
      </c>
      <c r="G274" s="169" t="s">
        <v>104</v>
      </c>
      <c r="H274" s="167">
        <v>60000</v>
      </c>
      <c r="I274" s="167">
        <v>60000</v>
      </c>
      <c r="J274" s="198">
        <v>60000</v>
      </c>
      <c r="K274" s="199"/>
    </row>
    <row r="275" spans="1:11" ht="34.5" customHeight="1" x14ac:dyDescent="0.25">
      <c r="A275" s="200" t="s">
        <v>884</v>
      </c>
      <c r="B275" s="201"/>
      <c r="C275" s="165" t="s">
        <v>60</v>
      </c>
      <c r="D275" s="165" t="s">
        <v>61</v>
      </c>
      <c r="E275" s="165" t="s">
        <v>52</v>
      </c>
      <c r="F275" s="169" t="s">
        <v>885</v>
      </c>
      <c r="G275" s="170"/>
      <c r="H275" s="167">
        <v>12656500</v>
      </c>
      <c r="I275" s="167">
        <v>12656500</v>
      </c>
      <c r="J275" s="198">
        <v>12656500</v>
      </c>
      <c r="K275" s="199"/>
    </row>
    <row r="276" spans="1:11" ht="45.75" customHeight="1" x14ac:dyDescent="0.25">
      <c r="A276" s="200" t="s">
        <v>111</v>
      </c>
      <c r="B276" s="201"/>
      <c r="C276" s="165" t="s">
        <v>60</v>
      </c>
      <c r="D276" s="165" t="s">
        <v>61</v>
      </c>
      <c r="E276" s="165" t="s">
        <v>52</v>
      </c>
      <c r="F276" s="169" t="s">
        <v>885</v>
      </c>
      <c r="G276" s="169" t="s">
        <v>110</v>
      </c>
      <c r="H276" s="167">
        <v>12354500</v>
      </c>
      <c r="I276" s="167">
        <v>12354500</v>
      </c>
      <c r="J276" s="198">
        <v>12354500</v>
      </c>
      <c r="K276" s="199"/>
    </row>
    <row r="277" spans="1:11" ht="15" customHeight="1" x14ac:dyDescent="0.25">
      <c r="A277" s="200" t="s">
        <v>109</v>
      </c>
      <c r="B277" s="201"/>
      <c r="C277" s="165" t="s">
        <v>60</v>
      </c>
      <c r="D277" s="165" t="s">
        <v>61</v>
      </c>
      <c r="E277" s="165" t="s">
        <v>52</v>
      </c>
      <c r="F277" s="169" t="s">
        <v>885</v>
      </c>
      <c r="G277" s="169" t="s">
        <v>108</v>
      </c>
      <c r="H277" s="167">
        <v>12354500</v>
      </c>
      <c r="I277" s="167">
        <v>12354500</v>
      </c>
      <c r="J277" s="198">
        <v>12354500</v>
      </c>
      <c r="K277" s="199"/>
    </row>
    <row r="278" spans="1:11" ht="23.25" customHeight="1" x14ac:dyDescent="0.25">
      <c r="A278" s="200" t="s">
        <v>107</v>
      </c>
      <c r="B278" s="201"/>
      <c r="C278" s="165" t="s">
        <v>60</v>
      </c>
      <c r="D278" s="165" t="s">
        <v>61</v>
      </c>
      <c r="E278" s="165" t="s">
        <v>52</v>
      </c>
      <c r="F278" s="169" t="s">
        <v>885</v>
      </c>
      <c r="G278" s="169" t="s">
        <v>106</v>
      </c>
      <c r="H278" s="167">
        <v>302000</v>
      </c>
      <c r="I278" s="167">
        <v>302000</v>
      </c>
      <c r="J278" s="198">
        <v>302000</v>
      </c>
      <c r="K278" s="199"/>
    </row>
    <row r="279" spans="1:11" ht="23.25" customHeight="1" x14ac:dyDescent="0.25">
      <c r="A279" s="200" t="s">
        <v>105</v>
      </c>
      <c r="B279" s="201"/>
      <c r="C279" s="165" t="s">
        <v>60</v>
      </c>
      <c r="D279" s="165" t="s">
        <v>61</v>
      </c>
      <c r="E279" s="165" t="s">
        <v>52</v>
      </c>
      <c r="F279" s="169" t="s">
        <v>885</v>
      </c>
      <c r="G279" s="169" t="s">
        <v>104</v>
      </c>
      <c r="H279" s="167">
        <v>302000</v>
      </c>
      <c r="I279" s="167">
        <v>302000</v>
      </c>
      <c r="J279" s="198">
        <v>302000</v>
      </c>
      <c r="K279" s="199"/>
    </row>
    <row r="280" spans="1:11" ht="34.5" customHeight="1" x14ac:dyDescent="0.25">
      <c r="A280" s="196" t="s">
        <v>175</v>
      </c>
      <c r="B280" s="197"/>
      <c r="C280" s="165" t="s">
        <v>60</v>
      </c>
      <c r="D280" s="165" t="s">
        <v>61</v>
      </c>
      <c r="E280" s="165" t="s">
        <v>52</v>
      </c>
      <c r="F280" s="165" t="s">
        <v>174</v>
      </c>
      <c r="G280" s="165"/>
      <c r="H280" s="167">
        <v>8000000</v>
      </c>
      <c r="I280" s="167">
        <v>8000000</v>
      </c>
      <c r="J280" s="198">
        <v>8000000</v>
      </c>
      <c r="K280" s="199"/>
    </row>
    <row r="281" spans="1:11" ht="15" customHeight="1" x14ac:dyDescent="0.25">
      <c r="A281" s="200" t="s">
        <v>173</v>
      </c>
      <c r="B281" s="201"/>
      <c r="C281" s="165" t="s">
        <v>60</v>
      </c>
      <c r="D281" s="165" t="s">
        <v>61</v>
      </c>
      <c r="E281" s="165" t="s">
        <v>52</v>
      </c>
      <c r="F281" s="169" t="s">
        <v>172</v>
      </c>
      <c r="G281" s="169"/>
      <c r="H281" s="167">
        <v>8000000</v>
      </c>
      <c r="I281" s="167">
        <v>8000000</v>
      </c>
      <c r="J281" s="198">
        <v>8000000</v>
      </c>
      <c r="K281" s="199"/>
    </row>
    <row r="282" spans="1:11" ht="68.25" customHeight="1" x14ac:dyDescent="0.25">
      <c r="A282" s="200" t="s">
        <v>916</v>
      </c>
      <c r="B282" s="201"/>
      <c r="C282" s="165" t="s">
        <v>60</v>
      </c>
      <c r="D282" s="165" t="s">
        <v>61</v>
      </c>
      <c r="E282" s="165" t="s">
        <v>52</v>
      </c>
      <c r="F282" s="169" t="s">
        <v>917</v>
      </c>
      <c r="G282" s="170"/>
      <c r="H282" s="167">
        <v>8000000</v>
      </c>
      <c r="I282" s="167">
        <v>8000000</v>
      </c>
      <c r="J282" s="198">
        <v>8000000</v>
      </c>
      <c r="K282" s="199"/>
    </row>
    <row r="283" spans="1:11" ht="34.5" customHeight="1" x14ac:dyDescent="0.25">
      <c r="A283" s="200" t="s">
        <v>918</v>
      </c>
      <c r="B283" s="201"/>
      <c r="C283" s="165" t="s">
        <v>60</v>
      </c>
      <c r="D283" s="165" t="s">
        <v>61</v>
      </c>
      <c r="E283" s="165" t="s">
        <v>52</v>
      </c>
      <c r="F283" s="169" t="s">
        <v>919</v>
      </c>
      <c r="G283" s="170"/>
      <c r="H283" s="167">
        <v>8000000</v>
      </c>
      <c r="I283" s="167">
        <v>8000000</v>
      </c>
      <c r="J283" s="198">
        <v>8000000</v>
      </c>
      <c r="K283" s="199"/>
    </row>
    <row r="284" spans="1:11" ht="23.25" customHeight="1" x14ac:dyDescent="0.25">
      <c r="A284" s="200" t="s">
        <v>107</v>
      </c>
      <c r="B284" s="201"/>
      <c r="C284" s="165" t="s">
        <v>60</v>
      </c>
      <c r="D284" s="165" t="s">
        <v>61</v>
      </c>
      <c r="E284" s="165" t="s">
        <v>52</v>
      </c>
      <c r="F284" s="169" t="s">
        <v>919</v>
      </c>
      <c r="G284" s="169" t="s">
        <v>106</v>
      </c>
      <c r="H284" s="167">
        <v>8000000</v>
      </c>
      <c r="I284" s="167">
        <v>8000000</v>
      </c>
      <c r="J284" s="198">
        <v>8000000</v>
      </c>
      <c r="K284" s="199"/>
    </row>
    <row r="285" spans="1:11" ht="23.25" customHeight="1" x14ac:dyDescent="0.25">
      <c r="A285" s="200" t="s">
        <v>105</v>
      </c>
      <c r="B285" s="201"/>
      <c r="C285" s="165" t="s">
        <v>60</v>
      </c>
      <c r="D285" s="165" t="s">
        <v>61</v>
      </c>
      <c r="E285" s="165" t="s">
        <v>52</v>
      </c>
      <c r="F285" s="169" t="s">
        <v>919</v>
      </c>
      <c r="G285" s="169" t="s">
        <v>104</v>
      </c>
      <c r="H285" s="167">
        <v>8000000</v>
      </c>
      <c r="I285" s="167">
        <v>8000000</v>
      </c>
      <c r="J285" s="198">
        <v>8000000</v>
      </c>
      <c r="K285" s="199"/>
    </row>
    <row r="286" spans="1:11" ht="15" customHeight="1" x14ac:dyDescent="0.25">
      <c r="A286" s="196" t="s">
        <v>450</v>
      </c>
      <c r="B286" s="197"/>
      <c r="C286" s="165" t="s">
        <v>60</v>
      </c>
      <c r="D286" s="165" t="s">
        <v>61</v>
      </c>
      <c r="E286" s="165" t="s">
        <v>68</v>
      </c>
      <c r="F286" s="166"/>
      <c r="G286" s="166"/>
      <c r="H286" s="167">
        <v>7291000</v>
      </c>
      <c r="I286" s="167">
        <v>13186000</v>
      </c>
      <c r="J286" s="198">
        <v>13186000</v>
      </c>
      <c r="K286" s="199"/>
    </row>
    <row r="287" spans="1:11" ht="15" customHeight="1" x14ac:dyDescent="0.25">
      <c r="A287" s="196" t="s">
        <v>449</v>
      </c>
      <c r="B287" s="197"/>
      <c r="C287" s="165" t="s">
        <v>60</v>
      </c>
      <c r="D287" s="165" t="s">
        <v>61</v>
      </c>
      <c r="E287" s="165" t="s">
        <v>68</v>
      </c>
      <c r="F287" s="165" t="s">
        <v>448</v>
      </c>
      <c r="G287" s="165"/>
      <c r="H287" s="167">
        <v>7291000</v>
      </c>
      <c r="I287" s="167">
        <v>13186000</v>
      </c>
      <c r="J287" s="198">
        <v>13186000</v>
      </c>
      <c r="K287" s="199"/>
    </row>
    <row r="288" spans="1:11" ht="23.25" customHeight="1" x14ac:dyDescent="0.25">
      <c r="A288" s="200" t="s">
        <v>447</v>
      </c>
      <c r="B288" s="201"/>
      <c r="C288" s="165" t="s">
        <v>60</v>
      </c>
      <c r="D288" s="165" t="s">
        <v>61</v>
      </c>
      <c r="E288" s="165" t="s">
        <v>68</v>
      </c>
      <c r="F288" s="169" t="s">
        <v>446</v>
      </c>
      <c r="G288" s="169"/>
      <c r="H288" s="167">
        <v>0</v>
      </c>
      <c r="I288" s="167">
        <v>1100000</v>
      </c>
      <c r="J288" s="198">
        <v>1100000</v>
      </c>
      <c r="K288" s="199"/>
    </row>
    <row r="289" spans="1:11" ht="34.5" customHeight="1" x14ac:dyDescent="0.25">
      <c r="A289" s="200" t="s">
        <v>920</v>
      </c>
      <c r="B289" s="201"/>
      <c r="C289" s="165" t="s">
        <v>60</v>
      </c>
      <c r="D289" s="165" t="s">
        <v>61</v>
      </c>
      <c r="E289" s="165" t="s">
        <v>68</v>
      </c>
      <c r="F289" s="169" t="s">
        <v>921</v>
      </c>
      <c r="G289" s="170"/>
      <c r="H289" s="167">
        <v>0</v>
      </c>
      <c r="I289" s="167">
        <v>1100000</v>
      </c>
      <c r="J289" s="198">
        <v>1100000</v>
      </c>
      <c r="K289" s="199"/>
    </row>
    <row r="290" spans="1:11" ht="23.25" customHeight="1" x14ac:dyDescent="0.25">
      <c r="A290" s="200" t="s">
        <v>445</v>
      </c>
      <c r="B290" s="201"/>
      <c r="C290" s="165" t="s">
        <v>60</v>
      </c>
      <c r="D290" s="165" t="s">
        <v>61</v>
      </c>
      <c r="E290" s="165" t="s">
        <v>68</v>
      </c>
      <c r="F290" s="169" t="s">
        <v>922</v>
      </c>
      <c r="G290" s="170"/>
      <c r="H290" s="167">
        <v>0</v>
      </c>
      <c r="I290" s="167">
        <v>1100000</v>
      </c>
      <c r="J290" s="198">
        <v>1100000</v>
      </c>
      <c r="K290" s="199"/>
    </row>
    <row r="291" spans="1:11" ht="23.25" customHeight="1" x14ac:dyDescent="0.25">
      <c r="A291" s="200" t="s">
        <v>107</v>
      </c>
      <c r="B291" s="201"/>
      <c r="C291" s="165" t="s">
        <v>60</v>
      </c>
      <c r="D291" s="165" t="s">
        <v>61</v>
      </c>
      <c r="E291" s="165" t="s">
        <v>68</v>
      </c>
      <c r="F291" s="169" t="s">
        <v>922</v>
      </c>
      <c r="G291" s="169" t="s">
        <v>106</v>
      </c>
      <c r="H291" s="167">
        <v>0</v>
      </c>
      <c r="I291" s="167">
        <v>1100000</v>
      </c>
      <c r="J291" s="198">
        <v>1100000</v>
      </c>
      <c r="K291" s="199"/>
    </row>
    <row r="292" spans="1:11" ht="23.25" customHeight="1" x14ac:dyDescent="0.25">
      <c r="A292" s="200" t="s">
        <v>105</v>
      </c>
      <c r="B292" s="201"/>
      <c r="C292" s="165" t="s">
        <v>60</v>
      </c>
      <c r="D292" s="165" t="s">
        <v>61</v>
      </c>
      <c r="E292" s="165" t="s">
        <v>68</v>
      </c>
      <c r="F292" s="169" t="s">
        <v>922</v>
      </c>
      <c r="G292" s="169" t="s">
        <v>104</v>
      </c>
      <c r="H292" s="167">
        <v>0</v>
      </c>
      <c r="I292" s="167">
        <v>1100000</v>
      </c>
      <c r="J292" s="198">
        <v>1100000</v>
      </c>
      <c r="K292" s="199"/>
    </row>
    <row r="293" spans="1:11" ht="23.25" customHeight="1" x14ac:dyDescent="0.25">
      <c r="A293" s="200" t="s">
        <v>923</v>
      </c>
      <c r="B293" s="201"/>
      <c r="C293" s="165" t="s">
        <v>60</v>
      </c>
      <c r="D293" s="165" t="s">
        <v>61</v>
      </c>
      <c r="E293" s="165" t="s">
        <v>68</v>
      </c>
      <c r="F293" s="169" t="s">
        <v>444</v>
      </c>
      <c r="G293" s="169"/>
      <c r="H293" s="167">
        <v>4000000</v>
      </c>
      <c r="I293" s="167">
        <v>8690000</v>
      </c>
      <c r="J293" s="198">
        <v>8690000</v>
      </c>
      <c r="K293" s="199"/>
    </row>
    <row r="294" spans="1:11" ht="23.25" customHeight="1" x14ac:dyDescent="0.25">
      <c r="A294" s="200" t="s">
        <v>710</v>
      </c>
      <c r="B294" s="201"/>
      <c r="C294" s="165" t="s">
        <v>60</v>
      </c>
      <c r="D294" s="165" t="s">
        <v>61</v>
      </c>
      <c r="E294" s="165" t="s">
        <v>68</v>
      </c>
      <c r="F294" s="169" t="s">
        <v>443</v>
      </c>
      <c r="G294" s="170"/>
      <c r="H294" s="167">
        <v>4000000</v>
      </c>
      <c r="I294" s="167">
        <v>8690000</v>
      </c>
      <c r="J294" s="198">
        <v>8690000</v>
      </c>
      <c r="K294" s="199"/>
    </row>
    <row r="295" spans="1:11" ht="23.25" customHeight="1" x14ac:dyDescent="0.25">
      <c r="A295" s="200" t="s">
        <v>442</v>
      </c>
      <c r="B295" s="201"/>
      <c r="C295" s="165" t="s">
        <v>60</v>
      </c>
      <c r="D295" s="165" t="s">
        <v>61</v>
      </c>
      <c r="E295" s="165" t="s">
        <v>68</v>
      </c>
      <c r="F295" s="169" t="s">
        <v>441</v>
      </c>
      <c r="G295" s="170"/>
      <c r="H295" s="167">
        <v>4000000</v>
      </c>
      <c r="I295" s="167">
        <v>8690000</v>
      </c>
      <c r="J295" s="198">
        <v>8690000</v>
      </c>
      <c r="K295" s="199"/>
    </row>
    <row r="296" spans="1:11" ht="23.25" customHeight="1" x14ac:dyDescent="0.25">
      <c r="A296" s="200" t="s">
        <v>107</v>
      </c>
      <c r="B296" s="201"/>
      <c r="C296" s="165" t="s">
        <v>60</v>
      </c>
      <c r="D296" s="165" t="s">
        <v>61</v>
      </c>
      <c r="E296" s="165" t="s">
        <v>68</v>
      </c>
      <c r="F296" s="169" t="s">
        <v>441</v>
      </c>
      <c r="G296" s="169" t="s">
        <v>106</v>
      </c>
      <c r="H296" s="167">
        <v>4000000</v>
      </c>
      <c r="I296" s="167">
        <v>8690000</v>
      </c>
      <c r="J296" s="198">
        <v>8690000</v>
      </c>
      <c r="K296" s="199"/>
    </row>
    <row r="297" spans="1:11" ht="23.25" customHeight="1" x14ac:dyDescent="0.25">
      <c r="A297" s="200" t="s">
        <v>105</v>
      </c>
      <c r="B297" s="201"/>
      <c r="C297" s="165" t="s">
        <v>60</v>
      </c>
      <c r="D297" s="165" t="s">
        <v>61</v>
      </c>
      <c r="E297" s="165" t="s">
        <v>68</v>
      </c>
      <c r="F297" s="169" t="s">
        <v>441</v>
      </c>
      <c r="G297" s="169" t="s">
        <v>104</v>
      </c>
      <c r="H297" s="167">
        <v>4000000</v>
      </c>
      <c r="I297" s="167">
        <v>8690000</v>
      </c>
      <c r="J297" s="198">
        <v>8690000</v>
      </c>
      <c r="K297" s="199"/>
    </row>
    <row r="298" spans="1:11" ht="34.5" customHeight="1" x14ac:dyDescent="0.25">
      <c r="A298" s="200" t="s">
        <v>859</v>
      </c>
      <c r="B298" s="201"/>
      <c r="C298" s="165" t="s">
        <v>60</v>
      </c>
      <c r="D298" s="165" t="s">
        <v>61</v>
      </c>
      <c r="E298" s="165" t="s">
        <v>68</v>
      </c>
      <c r="F298" s="169" t="s">
        <v>440</v>
      </c>
      <c r="G298" s="169"/>
      <c r="H298" s="167">
        <v>3291000</v>
      </c>
      <c r="I298" s="167">
        <v>3396000</v>
      </c>
      <c r="J298" s="198">
        <v>3396000</v>
      </c>
      <c r="K298" s="199"/>
    </row>
    <row r="299" spans="1:11" ht="23.25" customHeight="1" x14ac:dyDescent="0.25">
      <c r="A299" s="200" t="s">
        <v>860</v>
      </c>
      <c r="B299" s="201"/>
      <c r="C299" s="165" t="s">
        <v>60</v>
      </c>
      <c r="D299" s="165" t="s">
        <v>61</v>
      </c>
      <c r="E299" s="165" t="s">
        <v>68</v>
      </c>
      <c r="F299" s="169" t="s">
        <v>439</v>
      </c>
      <c r="G299" s="170"/>
      <c r="H299" s="167">
        <v>3291000</v>
      </c>
      <c r="I299" s="167">
        <v>3396000</v>
      </c>
      <c r="J299" s="198">
        <v>3396000</v>
      </c>
      <c r="K299" s="199"/>
    </row>
    <row r="300" spans="1:11" ht="34.5" customHeight="1" x14ac:dyDescent="0.25">
      <c r="A300" s="200" t="s">
        <v>861</v>
      </c>
      <c r="B300" s="201"/>
      <c r="C300" s="165" t="s">
        <v>60</v>
      </c>
      <c r="D300" s="165" t="s">
        <v>61</v>
      </c>
      <c r="E300" s="165" t="s">
        <v>68</v>
      </c>
      <c r="F300" s="169" t="s">
        <v>438</v>
      </c>
      <c r="G300" s="170"/>
      <c r="H300" s="167">
        <v>3191000</v>
      </c>
      <c r="I300" s="167">
        <v>3191000</v>
      </c>
      <c r="J300" s="198">
        <v>3191000</v>
      </c>
      <c r="K300" s="199"/>
    </row>
    <row r="301" spans="1:11" ht="23.25" customHeight="1" x14ac:dyDescent="0.25">
      <c r="A301" s="200" t="s">
        <v>107</v>
      </c>
      <c r="B301" s="201"/>
      <c r="C301" s="165" t="s">
        <v>60</v>
      </c>
      <c r="D301" s="165" t="s">
        <v>61</v>
      </c>
      <c r="E301" s="165" t="s">
        <v>68</v>
      </c>
      <c r="F301" s="169" t="s">
        <v>438</v>
      </c>
      <c r="G301" s="169" t="s">
        <v>106</v>
      </c>
      <c r="H301" s="167">
        <v>3191000</v>
      </c>
      <c r="I301" s="167">
        <v>3191000</v>
      </c>
      <c r="J301" s="198">
        <v>3191000</v>
      </c>
      <c r="K301" s="199"/>
    </row>
    <row r="302" spans="1:11" ht="23.25" customHeight="1" x14ac:dyDescent="0.25">
      <c r="A302" s="200" t="s">
        <v>105</v>
      </c>
      <c r="B302" s="201"/>
      <c r="C302" s="165" t="s">
        <v>60</v>
      </c>
      <c r="D302" s="165" t="s">
        <v>61</v>
      </c>
      <c r="E302" s="165" t="s">
        <v>68</v>
      </c>
      <c r="F302" s="169" t="s">
        <v>438</v>
      </c>
      <c r="G302" s="169" t="s">
        <v>104</v>
      </c>
      <c r="H302" s="167">
        <v>3191000</v>
      </c>
      <c r="I302" s="167">
        <v>3191000</v>
      </c>
      <c r="J302" s="198">
        <v>3191000</v>
      </c>
      <c r="K302" s="199"/>
    </row>
    <row r="303" spans="1:11" ht="45.75" customHeight="1" x14ac:dyDescent="0.25">
      <c r="A303" s="200" t="s">
        <v>924</v>
      </c>
      <c r="B303" s="201"/>
      <c r="C303" s="165" t="s">
        <v>60</v>
      </c>
      <c r="D303" s="165" t="s">
        <v>61</v>
      </c>
      <c r="E303" s="165" t="s">
        <v>68</v>
      </c>
      <c r="F303" s="169" t="s">
        <v>667</v>
      </c>
      <c r="G303" s="170"/>
      <c r="H303" s="167">
        <v>100000</v>
      </c>
      <c r="I303" s="167">
        <v>205000</v>
      </c>
      <c r="J303" s="198">
        <v>205000</v>
      </c>
      <c r="K303" s="199"/>
    </row>
    <row r="304" spans="1:11" ht="23.25" customHeight="1" x14ac:dyDescent="0.25">
      <c r="A304" s="200" t="s">
        <v>107</v>
      </c>
      <c r="B304" s="201"/>
      <c r="C304" s="165" t="s">
        <v>60</v>
      </c>
      <c r="D304" s="165" t="s">
        <v>61</v>
      </c>
      <c r="E304" s="165" t="s">
        <v>68</v>
      </c>
      <c r="F304" s="169" t="s">
        <v>667</v>
      </c>
      <c r="G304" s="169" t="s">
        <v>106</v>
      </c>
      <c r="H304" s="167">
        <v>100000</v>
      </c>
      <c r="I304" s="167">
        <v>205000</v>
      </c>
      <c r="J304" s="198">
        <v>205000</v>
      </c>
      <c r="K304" s="199"/>
    </row>
    <row r="305" spans="1:11" ht="23.25" customHeight="1" x14ac:dyDescent="0.25">
      <c r="A305" s="200" t="s">
        <v>105</v>
      </c>
      <c r="B305" s="201"/>
      <c r="C305" s="165" t="s">
        <v>60</v>
      </c>
      <c r="D305" s="165" t="s">
        <v>61</v>
      </c>
      <c r="E305" s="165" t="s">
        <v>68</v>
      </c>
      <c r="F305" s="169" t="s">
        <v>667</v>
      </c>
      <c r="G305" s="169" t="s">
        <v>104</v>
      </c>
      <c r="H305" s="167">
        <v>100000</v>
      </c>
      <c r="I305" s="167">
        <v>205000</v>
      </c>
      <c r="J305" s="198">
        <v>205000</v>
      </c>
      <c r="K305" s="199"/>
    </row>
    <row r="306" spans="1:11" ht="15" customHeight="1" x14ac:dyDescent="0.25">
      <c r="A306" s="196" t="s">
        <v>437</v>
      </c>
      <c r="B306" s="197"/>
      <c r="C306" s="165" t="s">
        <v>60</v>
      </c>
      <c r="D306" s="165" t="s">
        <v>61</v>
      </c>
      <c r="E306" s="165" t="s">
        <v>137</v>
      </c>
      <c r="F306" s="166"/>
      <c r="G306" s="166"/>
      <c r="H306" s="167">
        <v>55393800</v>
      </c>
      <c r="I306" s="167">
        <v>56759200</v>
      </c>
      <c r="J306" s="198">
        <v>53702300</v>
      </c>
      <c r="K306" s="199"/>
    </row>
    <row r="307" spans="1:11" ht="23.25" customHeight="1" x14ac:dyDescent="0.25">
      <c r="A307" s="196" t="s">
        <v>428</v>
      </c>
      <c r="B307" s="197"/>
      <c r="C307" s="165" t="s">
        <v>60</v>
      </c>
      <c r="D307" s="165" t="s">
        <v>61</v>
      </c>
      <c r="E307" s="165" t="s">
        <v>137</v>
      </c>
      <c r="F307" s="165" t="s">
        <v>427</v>
      </c>
      <c r="G307" s="165"/>
      <c r="H307" s="167">
        <v>55393800</v>
      </c>
      <c r="I307" s="167">
        <v>56759200</v>
      </c>
      <c r="J307" s="198">
        <v>53702300</v>
      </c>
      <c r="K307" s="199"/>
    </row>
    <row r="308" spans="1:11" ht="15" customHeight="1" x14ac:dyDescent="0.25">
      <c r="A308" s="200" t="s">
        <v>436</v>
      </c>
      <c r="B308" s="201"/>
      <c r="C308" s="165" t="s">
        <v>60</v>
      </c>
      <c r="D308" s="165" t="s">
        <v>61</v>
      </c>
      <c r="E308" s="165" t="s">
        <v>137</v>
      </c>
      <c r="F308" s="169" t="s">
        <v>435</v>
      </c>
      <c r="G308" s="169"/>
      <c r="H308" s="167">
        <v>55393800</v>
      </c>
      <c r="I308" s="167">
        <v>56759200</v>
      </c>
      <c r="J308" s="198">
        <v>53702300</v>
      </c>
      <c r="K308" s="199"/>
    </row>
    <row r="309" spans="1:11" ht="23.25" customHeight="1" x14ac:dyDescent="0.25">
      <c r="A309" s="200" t="s">
        <v>711</v>
      </c>
      <c r="B309" s="201"/>
      <c r="C309" s="165" t="s">
        <v>60</v>
      </c>
      <c r="D309" s="165" t="s">
        <v>61</v>
      </c>
      <c r="E309" s="165" t="s">
        <v>137</v>
      </c>
      <c r="F309" s="169" t="s">
        <v>434</v>
      </c>
      <c r="G309" s="170"/>
      <c r="H309" s="167">
        <v>55393800</v>
      </c>
      <c r="I309" s="167">
        <v>56759200</v>
      </c>
      <c r="J309" s="198">
        <v>53702300</v>
      </c>
      <c r="K309" s="199"/>
    </row>
    <row r="310" spans="1:11" ht="45.75" customHeight="1" x14ac:dyDescent="0.25">
      <c r="A310" s="200" t="s">
        <v>433</v>
      </c>
      <c r="B310" s="201"/>
      <c r="C310" s="165" t="s">
        <v>60</v>
      </c>
      <c r="D310" s="165" t="s">
        <v>61</v>
      </c>
      <c r="E310" s="165" t="s">
        <v>137</v>
      </c>
      <c r="F310" s="169" t="s">
        <v>432</v>
      </c>
      <c r="G310" s="170"/>
      <c r="H310" s="167">
        <v>6000000</v>
      </c>
      <c r="I310" s="167">
        <v>6000000</v>
      </c>
      <c r="J310" s="198">
        <v>6000000</v>
      </c>
      <c r="K310" s="199"/>
    </row>
    <row r="311" spans="1:11" ht="23.25" customHeight="1" x14ac:dyDescent="0.25">
      <c r="A311" s="200" t="s">
        <v>107</v>
      </c>
      <c r="B311" s="201"/>
      <c r="C311" s="165" t="s">
        <v>60</v>
      </c>
      <c r="D311" s="165" t="s">
        <v>61</v>
      </c>
      <c r="E311" s="165" t="s">
        <v>137</v>
      </c>
      <c r="F311" s="169" t="s">
        <v>432</v>
      </c>
      <c r="G311" s="169" t="s">
        <v>106</v>
      </c>
      <c r="H311" s="167">
        <v>6000000</v>
      </c>
      <c r="I311" s="167">
        <v>6000000</v>
      </c>
      <c r="J311" s="198">
        <v>6000000</v>
      </c>
      <c r="K311" s="199"/>
    </row>
    <row r="312" spans="1:11" ht="23.25" customHeight="1" x14ac:dyDescent="0.25">
      <c r="A312" s="200" t="s">
        <v>105</v>
      </c>
      <c r="B312" s="201"/>
      <c r="C312" s="165" t="s">
        <v>60</v>
      </c>
      <c r="D312" s="165" t="s">
        <v>61</v>
      </c>
      <c r="E312" s="165" t="s">
        <v>137</v>
      </c>
      <c r="F312" s="169" t="s">
        <v>432</v>
      </c>
      <c r="G312" s="169" t="s">
        <v>104</v>
      </c>
      <c r="H312" s="167">
        <v>6000000</v>
      </c>
      <c r="I312" s="167">
        <v>6000000</v>
      </c>
      <c r="J312" s="198">
        <v>6000000</v>
      </c>
      <c r="K312" s="199"/>
    </row>
    <row r="313" spans="1:11" ht="45.75" customHeight="1" x14ac:dyDescent="0.25">
      <c r="A313" s="200" t="s">
        <v>668</v>
      </c>
      <c r="B313" s="201"/>
      <c r="C313" s="165" t="s">
        <v>60</v>
      </c>
      <c r="D313" s="165" t="s">
        <v>61</v>
      </c>
      <c r="E313" s="165" t="s">
        <v>137</v>
      </c>
      <c r="F313" s="169" t="s">
        <v>669</v>
      </c>
      <c r="G313" s="170"/>
      <c r="H313" s="167">
        <v>33752800</v>
      </c>
      <c r="I313" s="167">
        <v>36594200</v>
      </c>
      <c r="J313" s="198">
        <v>40413300</v>
      </c>
      <c r="K313" s="199"/>
    </row>
    <row r="314" spans="1:11" ht="23.25" customHeight="1" x14ac:dyDescent="0.25">
      <c r="A314" s="200" t="s">
        <v>107</v>
      </c>
      <c r="B314" s="201"/>
      <c r="C314" s="165" t="s">
        <v>60</v>
      </c>
      <c r="D314" s="165" t="s">
        <v>61</v>
      </c>
      <c r="E314" s="165" t="s">
        <v>137</v>
      </c>
      <c r="F314" s="169" t="s">
        <v>669</v>
      </c>
      <c r="G314" s="169" t="s">
        <v>106</v>
      </c>
      <c r="H314" s="167">
        <v>33752800</v>
      </c>
      <c r="I314" s="167">
        <v>36594200</v>
      </c>
      <c r="J314" s="198">
        <v>40413300</v>
      </c>
      <c r="K314" s="199"/>
    </row>
    <row r="315" spans="1:11" ht="23.25" customHeight="1" x14ac:dyDescent="0.25">
      <c r="A315" s="200" t="s">
        <v>105</v>
      </c>
      <c r="B315" s="201"/>
      <c r="C315" s="165" t="s">
        <v>60</v>
      </c>
      <c r="D315" s="165" t="s">
        <v>61</v>
      </c>
      <c r="E315" s="165" t="s">
        <v>137</v>
      </c>
      <c r="F315" s="169" t="s">
        <v>669</v>
      </c>
      <c r="G315" s="169" t="s">
        <v>104</v>
      </c>
      <c r="H315" s="167">
        <v>33752800</v>
      </c>
      <c r="I315" s="167">
        <v>36594200</v>
      </c>
      <c r="J315" s="198">
        <v>40413300</v>
      </c>
      <c r="K315" s="199"/>
    </row>
    <row r="316" spans="1:11" ht="34.5" customHeight="1" x14ac:dyDescent="0.25">
      <c r="A316" s="200" t="s">
        <v>431</v>
      </c>
      <c r="B316" s="201"/>
      <c r="C316" s="165" t="s">
        <v>60</v>
      </c>
      <c r="D316" s="165" t="s">
        <v>61</v>
      </c>
      <c r="E316" s="165" t="s">
        <v>137</v>
      </c>
      <c r="F316" s="169" t="s">
        <v>430</v>
      </c>
      <c r="G316" s="170"/>
      <c r="H316" s="167">
        <v>15641000</v>
      </c>
      <c r="I316" s="167">
        <v>14165000</v>
      </c>
      <c r="J316" s="198">
        <v>7289000</v>
      </c>
      <c r="K316" s="199"/>
    </row>
    <row r="317" spans="1:11" ht="23.25" customHeight="1" x14ac:dyDescent="0.25">
      <c r="A317" s="200" t="s">
        <v>107</v>
      </c>
      <c r="B317" s="201"/>
      <c r="C317" s="165" t="s">
        <v>60</v>
      </c>
      <c r="D317" s="165" t="s">
        <v>61</v>
      </c>
      <c r="E317" s="165" t="s">
        <v>137</v>
      </c>
      <c r="F317" s="169" t="s">
        <v>430</v>
      </c>
      <c r="G317" s="169" t="s">
        <v>106</v>
      </c>
      <c r="H317" s="167">
        <v>15641000</v>
      </c>
      <c r="I317" s="167">
        <v>14165000</v>
      </c>
      <c r="J317" s="198">
        <v>7289000</v>
      </c>
      <c r="K317" s="199"/>
    </row>
    <row r="318" spans="1:11" ht="23.25" customHeight="1" x14ac:dyDescent="0.25">
      <c r="A318" s="200" t="s">
        <v>105</v>
      </c>
      <c r="B318" s="201"/>
      <c r="C318" s="165" t="s">
        <v>60</v>
      </c>
      <c r="D318" s="165" t="s">
        <v>61</v>
      </c>
      <c r="E318" s="165" t="s">
        <v>137</v>
      </c>
      <c r="F318" s="169" t="s">
        <v>430</v>
      </c>
      <c r="G318" s="169" t="s">
        <v>104</v>
      </c>
      <c r="H318" s="167">
        <v>15641000</v>
      </c>
      <c r="I318" s="167">
        <v>14165000</v>
      </c>
      <c r="J318" s="198">
        <v>7289000</v>
      </c>
      <c r="K318" s="199"/>
    </row>
    <row r="319" spans="1:11" ht="15" customHeight="1" x14ac:dyDescent="0.25">
      <c r="A319" s="196" t="s">
        <v>429</v>
      </c>
      <c r="B319" s="197"/>
      <c r="C319" s="165" t="s">
        <v>60</v>
      </c>
      <c r="D319" s="165" t="s">
        <v>61</v>
      </c>
      <c r="E319" s="165" t="s">
        <v>187</v>
      </c>
      <c r="F319" s="166"/>
      <c r="G319" s="166"/>
      <c r="H319" s="167">
        <v>1075321020</v>
      </c>
      <c r="I319" s="167">
        <v>909903000</v>
      </c>
      <c r="J319" s="198">
        <v>918719000</v>
      </c>
      <c r="K319" s="199"/>
    </row>
    <row r="320" spans="1:11" ht="23.25" customHeight="1" x14ac:dyDescent="0.25">
      <c r="A320" s="196" t="s">
        <v>428</v>
      </c>
      <c r="B320" s="197"/>
      <c r="C320" s="165" t="s">
        <v>60</v>
      </c>
      <c r="D320" s="165" t="s">
        <v>61</v>
      </c>
      <c r="E320" s="165" t="s">
        <v>187</v>
      </c>
      <c r="F320" s="165" t="s">
        <v>427</v>
      </c>
      <c r="G320" s="165"/>
      <c r="H320" s="167">
        <v>1071516300</v>
      </c>
      <c r="I320" s="167">
        <v>909903000</v>
      </c>
      <c r="J320" s="198">
        <v>918719000</v>
      </c>
      <c r="K320" s="199"/>
    </row>
    <row r="321" spans="1:11" ht="15" customHeight="1" x14ac:dyDescent="0.25">
      <c r="A321" s="200" t="s">
        <v>426</v>
      </c>
      <c r="B321" s="201"/>
      <c r="C321" s="165" t="s">
        <v>60</v>
      </c>
      <c r="D321" s="165" t="s">
        <v>61</v>
      </c>
      <c r="E321" s="165" t="s">
        <v>187</v>
      </c>
      <c r="F321" s="169" t="s">
        <v>425</v>
      </c>
      <c r="G321" s="169"/>
      <c r="H321" s="167">
        <v>1035772300</v>
      </c>
      <c r="I321" s="167">
        <v>874159000</v>
      </c>
      <c r="J321" s="198">
        <v>882975000</v>
      </c>
      <c r="K321" s="199"/>
    </row>
    <row r="322" spans="1:11" ht="23.25" customHeight="1" x14ac:dyDescent="0.25">
      <c r="A322" s="200" t="s">
        <v>775</v>
      </c>
      <c r="B322" s="201"/>
      <c r="C322" s="165" t="s">
        <v>60</v>
      </c>
      <c r="D322" s="165" t="s">
        <v>61</v>
      </c>
      <c r="E322" s="165" t="s">
        <v>187</v>
      </c>
      <c r="F322" s="169" t="s">
        <v>776</v>
      </c>
      <c r="G322" s="170"/>
      <c r="H322" s="167">
        <v>9108600</v>
      </c>
      <c r="I322" s="167">
        <v>9108600</v>
      </c>
      <c r="J322" s="198">
        <v>9108600</v>
      </c>
      <c r="K322" s="199"/>
    </row>
    <row r="323" spans="1:11" ht="34.5" customHeight="1" x14ac:dyDescent="0.25">
      <c r="A323" s="200" t="s">
        <v>925</v>
      </c>
      <c r="B323" s="201"/>
      <c r="C323" s="165" t="s">
        <v>60</v>
      </c>
      <c r="D323" s="165" t="s">
        <v>61</v>
      </c>
      <c r="E323" s="165" t="s">
        <v>187</v>
      </c>
      <c r="F323" s="169" t="s">
        <v>926</v>
      </c>
      <c r="G323" s="170"/>
      <c r="H323" s="167">
        <v>9108600</v>
      </c>
      <c r="I323" s="167">
        <v>9108600</v>
      </c>
      <c r="J323" s="198">
        <v>9108600</v>
      </c>
      <c r="K323" s="199"/>
    </row>
    <row r="324" spans="1:11" ht="23.25" customHeight="1" x14ac:dyDescent="0.25">
      <c r="A324" s="200" t="s">
        <v>107</v>
      </c>
      <c r="B324" s="201"/>
      <c r="C324" s="165" t="s">
        <v>60</v>
      </c>
      <c r="D324" s="165" t="s">
        <v>61</v>
      </c>
      <c r="E324" s="165" t="s">
        <v>187</v>
      </c>
      <c r="F324" s="169" t="s">
        <v>926</v>
      </c>
      <c r="G324" s="169" t="s">
        <v>106</v>
      </c>
      <c r="H324" s="167">
        <v>9108600</v>
      </c>
      <c r="I324" s="167">
        <v>9108600</v>
      </c>
      <c r="J324" s="198">
        <v>9108600</v>
      </c>
      <c r="K324" s="199"/>
    </row>
    <row r="325" spans="1:11" ht="23.25" customHeight="1" x14ac:dyDescent="0.25">
      <c r="A325" s="200" t="s">
        <v>105</v>
      </c>
      <c r="B325" s="201"/>
      <c r="C325" s="165" t="s">
        <v>60</v>
      </c>
      <c r="D325" s="165" t="s">
        <v>61</v>
      </c>
      <c r="E325" s="165" t="s">
        <v>187</v>
      </c>
      <c r="F325" s="169" t="s">
        <v>926</v>
      </c>
      <c r="G325" s="169" t="s">
        <v>104</v>
      </c>
      <c r="H325" s="167">
        <v>9108600</v>
      </c>
      <c r="I325" s="167">
        <v>9108600</v>
      </c>
      <c r="J325" s="198">
        <v>9108600</v>
      </c>
      <c r="K325" s="199"/>
    </row>
    <row r="326" spans="1:11" ht="34.5" customHeight="1" x14ac:dyDescent="0.25">
      <c r="A326" s="200" t="s">
        <v>424</v>
      </c>
      <c r="B326" s="201"/>
      <c r="C326" s="165" t="s">
        <v>60</v>
      </c>
      <c r="D326" s="165" t="s">
        <v>61</v>
      </c>
      <c r="E326" s="165" t="s">
        <v>187</v>
      </c>
      <c r="F326" s="169" t="s">
        <v>927</v>
      </c>
      <c r="G326" s="170"/>
      <c r="H326" s="167">
        <v>1026663700</v>
      </c>
      <c r="I326" s="167">
        <v>865050400</v>
      </c>
      <c r="J326" s="198">
        <v>873866400</v>
      </c>
      <c r="K326" s="199"/>
    </row>
    <row r="327" spans="1:11" ht="23.25" customHeight="1" x14ac:dyDescent="0.25">
      <c r="A327" s="200" t="s">
        <v>928</v>
      </c>
      <c r="B327" s="201"/>
      <c r="C327" s="165" t="s">
        <v>60</v>
      </c>
      <c r="D327" s="165" t="s">
        <v>61</v>
      </c>
      <c r="E327" s="165" t="s">
        <v>187</v>
      </c>
      <c r="F327" s="169" t="s">
        <v>929</v>
      </c>
      <c r="G327" s="170"/>
      <c r="H327" s="167">
        <v>682726400</v>
      </c>
      <c r="I327" s="167">
        <v>682726400</v>
      </c>
      <c r="J327" s="198">
        <v>682726400</v>
      </c>
      <c r="K327" s="199"/>
    </row>
    <row r="328" spans="1:11" ht="23.25" customHeight="1" x14ac:dyDescent="0.25">
      <c r="A328" s="200" t="s">
        <v>107</v>
      </c>
      <c r="B328" s="201"/>
      <c r="C328" s="165" t="s">
        <v>60</v>
      </c>
      <c r="D328" s="165" t="s">
        <v>61</v>
      </c>
      <c r="E328" s="165" t="s">
        <v>187</v>
      </c>
      <c r="F328" s="169" t="s">
        <v>929</v>
      </c>
      <c r="G328" s="169" t="s">
        <v>106</v>
      </c>
      <c r="H328" s="167">
        <v>508476400</v>
      </c>
      <c r="I328" s="167">
        <v>508476400</v>
      </c>
      <c r="J328" s="198">
        <v>508476400</v>
      </c>
      <c r="K328" s="199"/>
    </row>
    <row r="329" spans="1:11" ht="23.25" customHeight="1" x14ac:dyDescent="0.25">
      <c r="A329" s="200" t="s">
        <v>105</v>
      </c>
      <c r="B329" s="201"/>
      <c r="C329" s="165" t="s">
        <v>60</v>
      </c>
      <c r="D329" s="165" t="s">
        <v>61</v>
      </c>
      <c r="E329" s="165" t="s">
        <v>187</v>
      </c>
      <c r="F329" s="169" t="s">
        <v>929</v>
      </c>
      <c r="G329" s="169" t="s">
        <v>104</v>
      </c>
      <c r="H329" s="167">
        <v>508476400</v>
      </c>
      <c r="I329" s="167">
        <v>508476400</v>
      </c>
      <c r="J329" s="198">
        <v>508476400</v>
      </c>
      <c r="K329" s="199"/>
    </row>
    <row r="330" spans="1:11" ht="23.25" customHeight="1" x14ac:dyDescent="0.25">
      <c r="A330" s="200" t="s">
        <v>97</v>
      </c>
      <c r="B330" s="201"/>
      <c r="C330" s="165" t="s">
        <v>60</v>
      </c>
      <c r="D330" s="165" t="s">
        <v>61</v>
      </c>
      <c r="E330" s="165" t="s">
        <v>187</v>
      </c>
      <c r="F330" s="169" t="s">
        <v>929</v>
      </c>
      <c r="G330" s="169" t="s">
        <v>75</v>
      </c>
      <c r="H330" s="167">
        <v>174250000</v>
      </c>
      <c r="I330" s="167">
        <v>174250000</v>
      </c>
      <c r="J330" s="198">
        <v>174250000</v>
      </c>
      <c r="K330" s="199"/>
    </row>
    <row r="331" spans="1:11" ht="15" customHeight="1" x14ac:dyDescent="0.25">
      <c r="A331" s="200" t="s">
        <v>124</v>
      </c>
      <c r="B331" s="201"/>
      <c r="C331" s="165" t="s">
        <v>60</v>
      </c>
      <c r="D331" s="165" t="s">
        <v>61</v>
      </c>
      <c r="E331" s="165" t="s">
        <v>187</v>
      </c>
      <c r="F331" s="169" t="s">
        <v>929</v>
      </c>
      <c r="G331" s="169" t="s">
        <v>78</v>
      </c>
      <c r="H331" s="167">
        <v>174250000</v>
      </c>
      <c r="I331" s="167">
        <v>174250000</v>
      </c>
      <c r="J331" s="198">
        <v>174250000</v>
      </c>
      <c r="K331" s="199"/>
    </row>
    <row r="332" spans="1:11" ht="23.25" customHeight="1" x14ac:dyDescent="0.25">
      <c r="A332" s="200" t="s">
        <v>930</v>
      </c>
      <c r="B332" s="201"/>
      <c r="C332" s="165" t="s">
        <v>60</v>
      </c>
      <c r="D332" s="165" t="s">
        <v>61</v>
      </c>
      <c r="E332" s="165" t="s">
        <v>187</v>
      </c>
      <c r="F332" s="169" t="s">
        <v>931</v>
      </c>
      <c r="G332" s="170"/>
      <c r="H332" s="167">
        <v>9000000</v>
      </c>
      <c r="I332" s="167">
        <v>9000000</v>
      </c>
      <c r="J332" s="198">
        <v>9000000</v>
      </c>
      <c r="K332" s="199"/>
    </row>
    <row r="333" spans="1:11" ht="23.25" customHeight="1" x14ac:dyDescent="0.25">
      <c r="A333" s="200" t="s">
        <v>107</v>
      </c>
      <c r="B333" s="201"/>
      <c r="C333" s="165" t="s">
        <v>60</v>
      </c>
      <c r="D333" s="165" t="s">
        <v>61</v>
      </c>
      <c r="E333" s="165" t="s">
        <v>187</v>
      </c>
      <c r="F333" s="169" t="s">
        <v>931</v>
      </c>
      <c r="G333" s="169" t="s">
        <v>106</v>
      </c>
      <c r="H333" s="167">
        <v>8500000</v>
      </c>
      <c r="I333" s="167">
        <v>8500000</v>
      </c>
      <c r="J333" s="198">
        <v>8500000</v>
      </c>
      <c r="K333" s="199"/>
    </row>
    <row r="334" spans="1:11" ht="23.25" customHeight="1" x14ac:dyDescent="0.25">
      <c r="A334" s="200" t="s">
        <v>105</v>
      </c>
      <c r="B334" s="201"/>
      <c r="C334" s="165" t="s">
        <v>60</v>
      </c>
      <c r="D334" s="165" t="s">
        <v>61</v>
      </c>
      <c r="E334" s="165" t="s">
        <v>187</v>
      </c>
      <c r="F334" s="169" t="s">
        <v>931</v>
      </c>
      <c r="G334" s="169" t="s">
        <v>104</v>
      </c>
      <c r="H334" s="167">
        <v>8500000</v>
      </c>
      <c r="I334" s="167">
        <v>8500000</v>
      </c>
      <c r="J334" s="198">
        <v>8500000</v>
      </c>
      <c r="K334" s="199"/>
    </row>
    <row r="335" spans="1:11" ht="23.25" customHeight="1" x14ac:dyDescent="0.25">
      <c r="A335" s="200" t="s">
        <v>97</v>
      </c>
      <c r="B335" s="201"/>
      <c r="C335" s="165" t="s">
        <v>60</v>
      </c>
      <c r="D335" s="165" t="s">
        <v>61</v>
      </c>
      <c r="E335" s="165" t="s">
        <v>187</v>
      </c>
      <c r="F335" s="169" t="s">
        <v>931</v>
      </c>
      <c r="G335" s="169" t="s">
        <v>75</v>
      </c>
      <c r="H335" s="167">
        <v>500000</v>
      </c>
      <c r="I335" s="167">
        <v>500000</v>
      </c>
      <c r="J335" s="198">
        <v>500000</v>
      </c>
      <c r="K335" s="199"/>
    </row>
    <row r="336" spans="1:11" ht="15" customHeight="1" x14ac:dyDescent="0.25">
      <c r="A336" s="200" t="s">
        <v>124</v>
      </c>
      <c r="B336" s="201"/>
      <c r="C336" s="165" t="s">
        <v>60</v>
      </c>
      <c r="D336" s="165" t="s">
        <v>61</v>
      </c>
      <c r="E336" s="165" t="s">
        <v>187</v>
      </c>
      <c r="F336" s="169" t="s">
        <v>931</v>
      </c>
      <c r="G336" s="169" t="s">
        <v>78</v>
      </c>
      <c r="H336" s="167">
        <v>500000</v>
      </c>
      <c r="I336" s="167">
        <v>500000</v>
      </c>
      <c r="J336" s="198">
        <v>500000</v>
      </c>
      <c r="K336" s="199"/>
    </row>
    <row r="337" spans="1:11" ht="23.25" customHeight="1" x14ac:dyDescent="0.25">
      <c r="A337" s="200" t="s">
        <v>932</v>
      </c>
      <c r="B337" s="201"/>
      <c r="C337" s="165" t="s">
        <v>60</v>
      </c>
      <c r="D337" s="165" t="s">
        <v>61</v>
      </c>
      <c r="E337" s="165" t="s">
        <v>187</v>
      </c>
      <c r="F337" s="169" t="s">
        <v>933</v>
      </c>
      <c r="G337" s="170"/>
      <c r="H337" s="167">
        <v>33403300</v>
      </c>
      <c r="I337" s="167">
        <v>1650000</v>
      </c>
      <c r="J337" s="198">
        <v>1650000</v>
      </c>
      <c r="K337" s="199"/>
    </row>
    <row r="338" spans="1:11" ht="23.25" customHeight="1" x14ac:dyDescent="0.25">
      <c r="A338" s="200" t="s">
        <v>107</v>
      </c>
      <c r="B338" s="201"/>
      <c r="C338" s="165" t="s">
        <v>60</v>
      </c>
      <c r="D338" s="165" t="s">
        <v>61</v>
      </c>
      <c r="E338" s="165" t="s">
        <v>187</v>
      </c>
      <c r="F338" s="169" t="s">
        <v>933</v>
      </c>
      <c r="G338" s="169" t="s">
        <v>106</v>
      </c>
      <c r="H338" s="167">
        <v>31753300</v>
      </c>
      <c r="I338" s="167">
        <v>0</v>
      </c>
      <c r="J338" s="198">
        <v>0</v>
      </c>
      <c r="K338" s="199"/>
    </row>
    <row r="339" spans="1:11" ht="23.25" customHeight="1" x14ac:dyDescent="0.25">
      <c r="A339" s="200" t="s">
        <v>105</v>
      </c>
      <c r="B339" s="201"/>
      <c r="C339" s="165" t="s">
        <v>60</v>
      </c>
      <c r="D339" s="165" t="s">
        <v>61</v>
      </c>
      <c r="E339" s="165" t="s">
        <v>187</v>
      </c>
      <c r="F339" s="169" t="s">
        <v>933</v>
      </c>
      <c r="G339" s="169" t="s">
        <v>104</v>
      </c>
      <c r="H339" s="167">
        <v>31753300</v>
      </c>
      <c r="I339" s="167">
        <v>0</v>
      </c>
      <c r="J339" s="198">
        <v>0</v>
      </c>
      <c r="K339" s="199"/>
    </row>
    <row r="340" spans="1:11" ht="23.25" customHeight="1" x14ac:dyDescent="0.25">
      <c r="A340" s="200" t="s">
        <v>97</v>
      </c>
      <c r="B340" s="201"/>
      <c r="C340" s="165" t="s">
        <v>60</v>
      </c>
      <c r="D340" s="165" t="s">
        <v>61</v>
      </c>
      <c r="E340" s="165" t="s">
        <v>187</v>
      </c>
      <c r="F340" s="169" t="s">
        <v>933</v>
      </c>
      <c r="G340" s="169" t="s">
        <v>75</v>
      </c>
      <c r="H340" s="167">
        <v>1650000</v>
      </c>
      <c r="I340" s="167">
        <v>1650000</v>
      </c>
      <c r="J340" s="198">
        <v>1650000</v>
      </c>
      <c r="K340" s="199"/>
    </row>
    <row r="341" spans="1:11" ht="15" customHeight="1" x14ac:dyDescent="0.25">
      <c r="A341" s="200" t="s">
        <v>124</v>
      </c>
      <c r="B341" s="201"/>
      <c r="C341" s="165" t="s">
        <v>60</v>
      </c>
      <c r="D341" s="165" t="s">
        <v>61</v>
      </c>
      <c r="E341" s="165" t="s">
        <v>187</v>
      </c>
      <c r="F341" s="169" t="s">
        <v>933</v>
      </c>
      <c r="G341" s="169" t="s">
        <v>78</v>
      </c>
      <c r="H341" s="167">
        <v>1650000</v>
      </c>
      <c r="I341" s="167">
        <v>1650000</v>
      </c>
      <c r="J341" s="198">
        <v>1650000</v>
      </c>
      <c r="K341" s="199"/>
    </row>
    <row r="342" spans="1:11" ht="34.5" customHeight="1" x14ac:dyDescent="0.25">
      <c r="A342" s="200" t="s">
        <v>934</v>
      </c>
      <c r="B342" s="201"/>
      <c r="C342" s="165" t="s">
        <v>60</v>
      </c>
      <c r="D342" s="165" t="s">
        <v>61</v>
      </c>
      <c r="E342" s="165" t="s">
        <v>187</v>
      </c>
      <c r="F342" s="169" t="s">
        <v>935</v>
      </c>
      <c r="G342" s="170"/>
      <c r="H342" s="167">
        <v>11000000</v>
      </c>
      <c r="I342" s="167">
        <v>3000000</v>
      </c>
      <c r="J342" s="198">
        <v>3000000</v>
      </c>
      <c r="K342" s="199"/>
    </row>
    <row r="343" spans="1:11" ht="23.25" customHeight="1" x14ac:dyDescent="0.25">
      <c r="A343" s="200" t="s">
        <v>107</v>
      </c>
      <c r="B343" s="201"/>
      <c r="C343" s="165" t="s">
        <v>60</v>
      </c>
      <c r="D343" s="165" t="s">
        <v>61</v>
      </c>
      <c r="E343" s="165" t="s">
        <v>187</v>
      </c>
      <c r="F343" s="169" t="s">
        <v>935</v>
      </c>
      <c r="G343" s="169" t="s">
        <v>106</v>
      </c>
      <c r="H343" s="167">
        <v>11000000</v>
      </c>
      <c r="I343" s="167">
        <v>3000000</v>
      </c>
      <c r="J343" s="198">
        <v>3000000</v>
      </c>
      <c r="K343" s="199"/>
    </row>
    <row r="344" spans="1:11" ht="23.25" customHeight="1" x14ac:dyDescent="0.25">
      <c r="A344" s="200" t="s">
        <v>105</v>
      </c>
      <c r="B344" s="201"/>
      <c r="C344" s="165" t="s">
        <v>60</v>
      </c>
      <c r="D344" s="165" t="s">
        <v>61</v>
      </c>
      <c r="E344" s="165" t="s">
        <v>187</v>
      </c>
      <c r="F344" s="169" t="s">
        <v>935</v>
      </c>
      <c r="G344" s="169" t="s">
        <v>104</v>
      </c>
      <c r="H344" s="167">
        <v>11000000</v>
      </c>
      <c r="I344" s="167">
        <v>3000000</v>
      </c>
      <c r="J344" s="198">
        <v>3000000</v>
      </c>
      <c r="K344" s="199"/>
    </row>
    <row r="345" spans="1:11" ht="23.25" customHeight="1" x14ac:dyDescent="0.25">
      <c r="A345" s="200" t="s">
        <v>423</v>
      </c>
      <c r="B345" s="201"/>
      <c r="C345" s="165" t="s">
        <v>60</v>
      </c>
      <c r="D345" s="165" t="s">
        <v>61</v>
      </c>
      <c r="E345" s="165" t="s">
        <v>187</v>
      </c>
      <c r="F345" s="169" t="s">
        <v>936</v>
      </c>
      <c r="G345" s="170"/>
      <c r="H345" s="167">
        <v>200943000</v>
      </c>
      <c r="I345" s="167">
        <v>168674000</v>
      </c>
      <c r="J345" s="198">
        <v>177490000</v>
      </c>
      <c r="K345" s="199"/>
    </row>
    <row r="346" spans="1:11" ht="23.25" customHeight="1" x14ac:dyDescent="0.25">
      <c r="A346" s="200" t="s">
        <v>107</v>
      </c>
      <c r="B346" s="201"/>
      <c r="C346" s="165" t="s">
        <v>60</v>
      </c>
      <c r="D346" s="165" t="s">
        <v>61</v>
      </c>
      <c r="E346" s="165" t="s">
        <v>187</v>
      </c>
      <c r="F346" s="169" t="s">
        <v>936</v>
      </c>
      <c r="G346" s="169" t="s">
        <v>106</v>
      </c>
      <c r="H346" s="167">
        <v>200943000</v>
      </c>
      <c r="I346" s="167">
        <v>168674000</v>
      </c>
      <c r="J346" s="198">
        <v>177490000</v>
      </c>
      <c r="K346" s="199"/>
    </row>
    <row r="347" spans="1:11" ht="23.25" customHeight="1" x14ac:dyDescent="0.25">
      <c r="A347" s="200" t="s">
        <v>105</v>
      </c>
      <c r="B347" s="201"/>
      <c r="C347" s="165" t="s">
        <v>60</v>
      </c>
      <c r="D347" s="165" t="s">
        <v>61</v>
      </c>
      <c r="E347" s="165" t="s">
        <v>187</v>
      </c>
      <c r="F347" s="169" t="s">
        <v>936</v>
      </c>
      <c r="G347" s="169" t="s">
        <v>104</v>
      </c>
      <c r="H347" s="167">
        <v>200943000</v>
      </c>
      <c r="I347" s="167">
        <v>168674000</v>
      </c>
      <c r="J347" s="198">
        <v>177490000</v>
      </c>
      <c r="K347" s="199"/>
    </row>
    <row r="348" spans="1:11" ht="45.75" customHeight="1" x14ac:dyDescent="0.25">
      <c r="A348" s="200" t="s">
        <v>670</v>
      </c>
      <c r="B348" s="201"/>
      <c r="C348" s="165" t="s">
        <v>60</v>
      </c>
      <c r="D348" s="165" t="s">
        <v>61</v>
      </c>
      <c r="E348" s="165" t="s">
        <v>187</v>
      </c>
      <c r="F348" s="169" t="s">
        <v>937</v>
      </c>
      <c r="G348" s="170"/>
      <c r="H348" s="167">
        <v>89591000</v>
      </c>
      <c r="I348" s="167">
        <v>0</v>
      </c>
      <c r="J348" s="198">
        <v>0</v>
      </c>
      <c r="K348" s="199"/>
    </row>
    <row r="349" spans="1:11" ht="23.25" customHeight="1" x14ac:dyDescent="0.25">
      <c r="A349" s="200" t="s">
        <v>107</v>
      </c>
      <c r="B349" s="201"/>
      <c r="C349" s="165" t="s">
        <v>60</v>
      </c>
      <c r="D349" s="165" t="s">
        <v>61</v>
      </c>
      <c r="E349" s="165" t="s">
        <v>187</v>
      </c>
      <c r="F349" s="169" t="s">
        <v>937</v>
      </c>
      <c r="G349" s="169" t="s">
        <v>106</v>
      </c>
      <c r="H349" s="167">
        <v>89591000</v>
      </c>
      <c r="I349" s="167">
        <v>0</v>
      </c>
      <c r="J349" s="198">
        <v>0</v>
      </c>
      <c r="K349" s="199"/>
    </row>
    <row r="350" spans="1:11" ht="23.25" customHeight="1" x14ac:dyDescent="0.25">
      <c r="A350" s="200" t="s">
        <v>105</v>
      </c>
      <c r="B350" s="201"/>
      <c r="C350" s="165" t="s">
        <v>60</v>
      </c>
      <c r="D350" s="165" t="s">
        <v>61</v>
      </c>
      <c r="E350" s="165" t="s">
        <v>187</v>
      </c>
      <c r="F350" s="169" t="s">
        <v>937</v>
      </c>
      <c r="G350" s="169" t="s">
        <v>104</v>
      </c>
      <c r="H350" s="167">
        <v>89591000</v>
      </c>
      <c r="I350" s="167">
        <v>0</v>
      </c>
      <c r="J350" s="198">
        <v>0</v>
      </c>
      <c r="K350" s="199"/>
    </row>
    <row r="351" spans="1:11" ht="15" customHeight="1" x14ac:dyDescent="0.25">
      <c r="A351" s="200" t="s">
        <v>132</v>
      </c>
      <c r="B351" s="201"/>
      <c r="C351" s="165" t="s">
        <v>60</v>
      </c>
      <c r="D351" s="165" t="s">
        <v>61</v>
      </c>
      <c r="E351" s="165" t="s">
        <v>187</v>
      </c>
      <c r="F351" s="169" t="s">
        <v>712</v>
      </c>
      <c r="G351" s="169"/>
      <c r="H351" s="167">
        <v>35744000</v>
      </c>
      <c r="I351" s="167">
        <v>35744000</v>
      </c>
      <c r="J351" s="198">
        <v>35744000</v>
      </c>
      <c r="K351" s="199"/>
    </row>
    <row r="352" spans="1:11" ht="23.25" customHeight="1" x14ac:dyDescent="0.25">
      <c r="A352" s="200" t="s">
        <v>130</v>
      </c>
      <c r="B352" s="201"/>
      <c r="C352" s="165" t="s">
        <v>60</v>
      </c>
      <c r="D352" s="165" t="s">
        <v>61</v>
      </c>
      <c r="E352" s="165" t="s">
        <v>187</v>
      </c>
      <c r="F352" s="169" t="s">
        <v>713</v>
      </c>
      <c r="G352" s="170"/>
      <c r="H352" s="167">
        <v>35744000</v>
      </c>
      <c r="I352" s="167">
        <v>35744000</v>
      </c>
      <c r="J352" s="198">
        <v>35744000</v>
      </c>
      <c r="K352" s="199"/>
    </row>
    <row r="353" spans="1:11" ht="23.25" customHeight="1" x14ac:dyDescent="0.25">
      <c r="A353" s="200" t="s">
        <v>938</v>
      </c>
      <c r="B353" s="201"/>
      <c r="C353" s="165" t="s">
        <v>60</v>
      </c>
      <c r="D353" s="165" t="s">
        <v>61</v>
      </c>
      <c r="E353" s="165" t="s">
        <v>187</v>
      </c>
      <c r="F353" s="169" t="s">
        <v>939</v>
      </c>
      <c r="G353" s="170"/>
      <c r="H353" s="167">
        <v>35744000</v>
      </c>
      <c r="I353" s="167">
        <v>35744000</v>
      </c>
      <c r="J353" s="198">
        <v>35744000</v>
      </c>
      <c r="K353" s="199"/>
    </row>
    <row r="354" spans="1:11" ht="45.75" customHeight="1" x14ac:dyDescent="0.25">
      <c r="A354" s="200" t="s">
        <v>111</v>
      </c>
      <c r="B354" s="201"/>
      <c r="C354" s="165" t="s">
        <v>60</v>
      </c>
      <c r="D354" s="165" t="s">
        <v>61</v>
      </c>
      <c r="E354" s="165" t="s">
        <v>187</v>
      </c>
      <c r="F354" s="169" t="s">
        <v>939</v>
      </c>
      <c r="G354" s="169" t="s">
        <v>110</v>
      </c>
      <c r="H354" s="167">
        <v>35244000</v>
      </c>
      <c r="I354" s="167">
        <v>35244000</v>
      </c>
      <c r="J354" s="198">
        <v>35244000</v>
      </c>
      <c r="K354" s="199"/>
    </row>
    <row r="355" spans="1:11" ht="15" customHeight="1" x14ac:dyDescent="0.25">
      <c r="A355" s="200" t="s">
        <v>109</v>
      </c>
      <c r="B355" s="201"/>
      <c r="C355" s="165" t="s">
        <v>60</v>
      </c>
      <c r="D355" s="165" t="s">
        <v>61</v>
      </c>
      <c r="E355" s="165" t="s">
        <v>187</v>
      </c>
      <c r="F355" s="169" t="s">
        <v>939</v>
      </c>
      <c r="G355" s="169" t="s">
        <v>108</v>
      </c>
      <c r="H355" s="167">
        <v>35244000</v>
      </c>
      <c r="I355" s="167">
        <v>35244000</v>
      </c>
      <c r="J355" s="198">
        <v>35244000</v>
      </c>
      <c r="K355" s="199"/>
    </row>
    <row r="356" spans="1:11" ht="23.25" customHeight="1" x14ac:dyDescent="0.25">
      <c r="A356" s="200" t="s">
        <v>107</v>
      </c>
      <c r="B356" s="201"/>
      <c r="C356" s="165" t="s">
        <v>60</v>
      </c>
      <c r="D356" s="165" t="s">
        <v>61</v>
      </c>
      <c r="E356" s="165" t="s">
        <v>187</v>
      </c>
      <c r="F356" s="169" t="s">
        <v>939</v>
      </c>
      <c r="G356" s="169" t="s">
        <v>106</v>
      </c>
      <c r="H356" s="167">
        <v>500000</v>
      </c>
      <c r="I356" s="167">
        <v>500000</v>
      </c>
      <c r="J356" s="198">
        <v>500000</v>
      </c>
      <c r="K356" s="199"/>
    </row>
    <row r="357" spans="1:11" ht="23.25" customHeight="1" x14ac:dyDescent="0.25">
      <c r="A357" s="200" t="s">
        <v>105</v>
      </c>
      <c r="B357" s="201"/>
      <c r="C357" s="165" t="s">
        <v>60</v>
      </c>
      <c r="D357" s="165" t="s">
        <v>61</v>
      </c>
      <c r="E357" s="165" t="s">
        <v>187</v>
      </c>
      <c r="F357" s="169" t="s">
        <v>939</v>
      </c>
      <c r="G357" s="169" t="s">
        <v>104</v>
      </c>
      <c r="H357" s="167">
        <v>500000</v>
      </c>
      <c r="I357" s="167">
        <v>500000</v>
      </c>
      <c r="J357" s="198">
        <v>500000</v>
      </c>
      <c r="K357" s="199"/>
    </row>
    <row r="358" spans="1:11" ht="23.25" customHeight="1" x14ac:dyDescent="0.25">
      <c r="A358" s="196" t="s">
        <v>364</v>
      </c>
      <c r="B358" s="197"/>
      <c r="C358" s="165" t="s">
        <v>60</v>
      </c>
      <c r="D358" s="165" t="s">
        <v>61</v>
      </c>
      <c r="E358" s="165" t="s">
        <v>187</v>
      </c>
      <c r="F358" s="165" t="s">
        <v>363</v>
      </c>
      <c r="G358" s="165"/>
      <c r="H358" s="167">
        <v>3804720</v>
      </c>
      <c r="I358" s="167">
        <v>0</v>
      </c>
      <c r="J358" s="198">
        <v>0</v>
      </c>
      <c r="K358" s="199"/>
    </row>
    <row r="359" spans="1:11" ht="34.5" customHeight="1" x14ac:dyDescent="0.25">
      <c r="A359" s="200" t="s">
        <v>870</v>
      </c>
      <c r="B359" s="201"/>
      <c r="C359" s="165" t="s">
        <v>60</v>
      </c>
      <c r="D359" s="165" t="s">
        <v>61</v>
      </c>
      <c r="E359" s="165" t="s">
        <v>187</v>
      </c>
      <c r="F359" s="169" t="s">
        <v>358</v>
      </c>
      <c r="G359" s="169"/>
      <c r="H359" s="167">
        <v>3804720</v>
      </c>
      <c r="I359" s="167">
        <v>0</v>
      </c>
      <c r="J359" s="198">
        <v>0</v>
      </c>
      <c r="K359" s="199"/>
    </row>
    <row r="360" spans="1:11" ht="34.5" customHeight="1" x14ac:dyDescent="0.25">
      <c r="A360" s="200" t="s">
        <v>871</v>
      </c>
      <c r="B360" s="201"/>
      <c r="C360" s="165" t="s">
        <v>60</v>
      </c>
      <c r="D360" s="165" t="s">
        <v>61</v>
      </c>
      <c r="E360" s="165" t="s">
        <v>187</v>
      </c>
      <c r="F360" s="169" t="s">
        <v>357</v>
      </c>
      <c r="G360" s="170"/>
      <c r="H360" s="167">
        <v>3804720</v>
      </c>
      <c r="I360" s="167">
        <v>0</v>
      </c>
      <c r="J360" s="198">
        <v>0</v>
      </c>
      <c r="K360" s="199"/>
    </row>
    <row r="361" spans="1:11" ht="23.25" customHeight="1" x14ac:dyDescent="0.25">
      <c r="A361" s="200" t="s">
        <v>693</v>
      </c>
      <c r="B361" s="201"/>
      <c r="C361" s="165" t="s">
        <v>60</v>
      </c>
      <c r="D361" s="165" t="s">
        <v>61</v>
      </c>
      <c r="E361" s="165" t="s">
        <v>187</v>
      </c>
      <c r="F361" s="169" t="s">
        <v>694</v>
      </c>
      <c r="G361" s="170"/>
      <c r="H361" s="167">
        <v>3804720</v>
      </c>
      <c r="I361" s="167">
        <v>0</v>
      </c>
      <c r="J361" s="198">
        <v>0</v>
      </c>
      <c r="K361" s="199"/>
    </row>
    <row r="362" spans="1:11" ht="23.25" customHeight="1" x14ac:dyDescent="0.25">
      <c r="A362" s="200" t="s">
        <v>107</v>
      </c>
      <c r="B362" s="201"/>
      <c r="C362" s="165" t="s">
        <v>60</v>
      </c>
      <c r="D362" s="165" t="s">
        <v>61</v>
      </c>
      <c r="E362" s="165" t="s">
        <v>187</v>
      </c>
      <c r="F362" s="169" t="s">
        <v>694</v>
      </c>
      <c r="G362" s="169" t="s">
        <v>106</v>
      </c>
      <c r="H362" s="167">
        <v>3804720</v>
      </c>
      <c r="I362" s="167">
        <v>0</v>
      </c>
      <c r="J362" s="198">
        <v>0</v>
      </c>
      <c r="K362" s="199"/>
    </row>
    <row r="363" spans="1:11" ht="23.25" customHeight="1" x14ac:dyDescent="0.25">
      <c r="A363" s="200" t="s">
        <v>105</v>
      </c>
      <c r="B363" s="201"/>
      <c r="C363" s="165" t="s">
        <v>60</v>
      </c>
      <c r="D363" s="165" t="s">
        <v>61</v>
      </c>
      <c r="E363" s="165" t="s">
        <v>187</v>
      </c>
      <c r="F363" s="169" t="s">
        <v>694</v>
      </c>
      <c r="G363" s="169" t="s">
        <v>104</v>
      </c>
      <c r="H363" s="167">
        <v>3804720</v>
      </c>
      <c r="I363" s="167">
        <v>0</v>
      </c>
      <c r="J363" s="198">
        <v>0</v>
      </c>
      <c r="K363" s="199"/>
    </row>
    <row r="364" spans="1:11" ht="15" customHeight="1" x14ac:dyDescent="0.25">
      <c r="A364" s="196" t="s">
        <v>422</v>
      </c>
      <c r="B364" s="197"/>
      <c r="C364" s="165" t="s">
        <v>60</v>
      </c>
      <c r="D364" s="165" t="s">
        <v>61</v>
      </c>
      <c r="E364" s="165" t="s">
        <v>178</v>
      </c>
      <c r="F364" s="166"/>
      <c r="G364" s="166"/>
      <c r="H364" s="167">
        <v>40046100</v>
      </c>
      <c r="I364" s="167">
        <v>67042800</v>
      </c>
      <c r="J364" s="198">
        <v>71482800</v>
      </c>
      <c r="K364" s="199"/>
    </row>
    <row r="365" spans="1:11" ht="23.25" customHeight="1" x14ac:dyDescent="0.25">
      <c r="A365" s="196" t="s">
        <v>193</v>
      </c>
      <c r="B365" s="197"/>
      <c r="C365" s="165" t="s">
        <v>60</v>
      </c>
      <c r="D365" s="165" t="s">
        <v>61</v>
      </c>
      <c r="E365" s="165" t="s">
        <v>178</v>
      </c>
      <c r="F365" s="165" t="s">
        <v>192</v>
      </c>
      <c r="G365" s="165"/>
      <c r="H365" s="167">
        <v>40046100</v>
      </c>
      <c r="I365" s="167">
        <v>67042800</v>
      </c>
      <c r="J365" s="198">
        <v>71482800</v>
      </c>
      <c r="K365" s="199"/>
    </row>
    <row r="366" spans="1:11" ht="45.75" customHeight="1" x14ac:dyDescent="0.25">
      <c r="A366" s="200" t="s">
        <v>940</v>
      </c>
      <c r="B366" s="201"/>
      <c r="C366" s="165" t="s">
        <v>60</v>
      </c>
      <c r="D366" s="165" t="s">
        <v>61</v>
      </c>
      <c r="E366" s="165" t="s">
        <v>178</v>
      </c>
      <c r="F366" s="169" t="s">
        <v>421</v>
      </c>
      <c r="G366" s="169"/>
      <c r="H366" s="167">
        <v>799000</v>
      </c>
      <c r="I366" s="167">
        <v>799000</v>
      </c>
      <c r="J366" s="198">
        <v>799000</v>
      </c>
      <c r="K366" s="199"/>
    </row>
    <row r="367" spans="1:11" ht="45.75" customHeight="1" x14ac:dyDescent="0.25">
      <c r="A367" s="200" t="s">
        <v>420</v>
      </c>
      <c r="B367" s="201"/>
      <c r="C367" s="165" t="s">
        <v>60</v>
      </c>
      <c r="D367" s="165" t="s">
        <v>61</v>
      </c>
      <c r="E367" s="165" t="s">
        <v>178</v>
      </c>
      <c r="F367" s="169" t="s">
        <v>491</v>
      </c>
      <c r="G367" s="170"/>
      <c r="H367" s="167">
        <v>799000</v>
      </c>
      <c r="I367" s="167">
        <v>799000</v>
      </c>
      <c r="J367" s="198">
        <v>799000</v>
      </c>
      <c r="K367" s="199"/>
    </row>
    <row r="368" spans="1:11" ht="68.25" customHeight="1" x14ac:dyDescent="0.25">
      <c r="A368" s="200" t="s">
        <v>941</v>
      </c>
      <c r="B368" s="201"/>
      <c r="C368" s="165" t="s">
        <v>60</v>
      </c>
      <c r="D368" s="165" t="s">
        <v>61</v>
      </c>
      <c r="E368" s="165" t="s">
        <v>178</v>
      </c>
      <c r="F368" s="169" t="s">
        <v>942</v>
      </c>
      <c r="G368" s="170"/>
      <c r="H368" s="167">
        <v>799000</v>
      </c>
      <c r="I368" s="167">
        <v>799000</v>
      </c>
      <c r="J368" s="198">
        <v>799000</v>
      </c>
      <c r="K368" s="199"/>
    </row>
    <row r="369" spans="1:11" ht="23.25" customHeight="1" x14ac:dyDescent="0.25">
      <c r="A369" s="200" t="s">
        <v>97</v>
      </c>
      <c r="B369" s="201"/>
      <c r="C369" s="165" t="s">
        <v>60</v>
      </c>
      <c r="D369" s="165" t="s">
        <v>61</v>
      </c>
      <c r="E369" s="165" t="s">
        <v>178</v>
      </c>
      <c r="F369" s="169" t="s">
        <v>942</v>
      </c>
      <c r="G369" s="169" t="s">
        <v>75</v>
      </c>
      <c r="H369" s="167">
        <v>799000</v>
      </c>
      <c r="I369" s="167">
        <v>799000</v>
      </c>
      <c r="J369" s="198">
        <v>799000</v>
      </c>
      <c r="K369" s="199"/>
    </row>
    <row r="370" spans="1:11" ht="15" customHeight="1" x14ac:dyDescent="0.25">
      <c r="A370" s="200" t="s">
        <v>124</v>
      </c>
      <c r="B370" s="201"/>
      <c r="C370" s="165" t="s">
        <v>60</v>
      </c>
      <c r="D370" s="165" t="s">
        <v>61</v>
      </c>
      <c r="E370" s="165" t="s">
        <v>178</v>
      </c>
      <c r="F370" s="169" t="s">
        <v>942</v>
      </c>
      <c r="G370" s="169" t="s">
        <v>78</v>
      </c>
      <c r="H370" s="167">
        <v>799000</v>
      </c>
      <c r="I370" s="167">
        <v>799000</v>
      </c>
      <c r="J370" s="198">
        <v>799000</v>
      </c>
      <c r="K370" s="199"/>
    </row>
    <row r="371" spans="1:11" ht="34.5" customHeight="1" x14ac:dyDescent="0.25">
      <c r="A371" s="200" t="s">
        <v>191</v>
      </c>
      <c r="B371" s="201"/>
      <c r="C371" s="165" t="s">
        <v>60</v>
      </c>
      <c r="D371" s="165" t="s">
        <v>61</v>
      </c>
      <c r="E371" s="165" t="s">
        <v>178</v>
      </c>
      <c r="F371" s="169" t="s">
        <v>190</v>
      </c>
      <c r="G371" s="169"/>
      <c r="H371" s="167">
        <v>39247100</v>
      </c>
      <c r="I371" s="167">
        <v>66243800</v>
      </c>
      <c r="J371" s="198">
        <v>70683800</v>
      </c>
      <c r="K371" s="199"/>
    </row>
    <row r="372" spans="1:11" ht="15" customHeight="1" x14ac:dyDescent="0.25">
      <c r="A372" s="200" t="s">
        <v>250</v>
      </c>
      <c r="B372" s="201"/>
      <c r="C372" s="165" t="s">
        <v>60</v>
      </c>
      <c r="D372" s="165" t="s">
        <v>61</v>
      </c>
      <c r="E372" s="165" t="s">
        <v>178</v>
      </c>
      <c r="F372" s="169" t="s">
        <v>249</v>
      </c>
      <c r="G372" s="170"/>
      <c r="H372" s="167">
        <v>17530000</v>
      </c>
      <c r="I372" s="167">
        <v>28790000</v>
      </c>
      <c r="J372" s="198">
        <v>32090000</v>
      </c>
      <c r="K372" s="199"/>
    </row>
    <row r="373" spans="1:11" ht="15" customHeight="1" x14ac:dyDescent="0.25">
      <c r="A373" s="200" t="s">
        <v>419</v>
      </c>
      <c r="B373" s="201"/>
      <c r="C373" s="165" t="s">
        <v>60</v>
      </c>
      <c r="D373" s="165" t="s">
        <v>61</v>
      </c>
      <c r="E373" s="165" t="s">
        <v>178</v>
      </c>
      <c r="F373" s="169" t="s">
        <v>418</v>
      </c>
      <c r="G373" s="170"/>
      <c r="H373" s="167">
        <v>17530000</v>
      </c>
      <c r="I373" s="167">
        <v>28790000</v>
      </c>
      <c r="J373" s="198">
        <v>32090000</v>
      </c>
      <c r="K373" s="199"/>
    </row>
    <row r="374" spans="1:11" ht="23.25" customHeight="1" x14ac:dyDescent="0.25">
      <c r="A374" s="200" t="s">
        <v>107</v>
      </c>
      <c r="B374" s="201"/>
      <c r="C374" s="165" t="s">
        <v>60</v>
      </c>
      <c r="D374" s="165" t="s">
        <v>61</v>
      </c>
      <c r="E374" s="165" t="s">
        <v>178</v>
      </c>
      <c r="F374" s="169" t="s">
        <v>418</v>
      </c>
      <c r="G374" s="169" t="s">
        <v>106</v>
      </c>
      <c r="H374" s="167">
        <v>17530000</v>
      </c>
      <c r="I374" s="167">
        <v>28790000</v>
      </c>
      <c r="J374" s="198">
        <v>32090000</v>
      </c>
      <c r="K374" s="199"/>
    </row>
    <row r="375" spans="1:11" ht="23.25" customHeight="1" x14ac:dyDescent="0.25">
      <c r="A375" s="200" t="s">
        <v>105</v>
      </c>
      <c r="B375" s="201"/>
      <c r="C375" s="165" t="s">
        <v>60</v>
      </c>
      <c r="D375" s="165" t="s">
        <v>61</v>
      </c>
      <c r="E375" s="165" t="s">
        <v>178</v>
      </c>
      <c r="F375" s="169" t="s">
        <v>418</v>
      </c>
      <c r="G375" s="169" t="s">
        <v>104</v>
      </c>
      <c r="H375" s="167">
        <v>17530000</v>
      </c>
      <c r="I375" s="167">
        <v>28790000</v>
      </c>
      <c r="J375" s="198">
        <v>32090000</v>
      </c>
      <c r="K375" s="199"/>
    </row>
    <row r="376" spans="1:11" ht="15" customHeight="1" x14ac:dyDescent="0.25">
      <c r="A376" s="200" t="s">
        <v>417</v>
      </c>
      <c r="B376" s="201"/>
      <c r="C376" s="165" t="s">
        <v>60</v>
      </c>
      <c r="D376" s="165" t="s">
        <v>61</v>
      </c>
      <c r="E376" s="165" t="s">
        <v>178</v>
      </c>
      <c r="F376" s="169" t="s">
        <v>416</v>
      </c>
      <c r="G376" s="170"/>
      <c r="H376" s="167">
        <v>0</v>
      </c>
      <c r="I376" s="167">
        <v>2910000</v>
      </c>
      <c r="J376" s="198">
        <v>3050000</v>
      </c>
      <c r="K376" s="199"/>
    </row>
    <row r="377" spans="1:11" ht="15" customHeight="1" x14ac:dyDescent="0.25">
      <c r="A377" s="200" t="s">
        <v>415</v>
      </c>
      <c r="B377" s="201"/>
      <c r="C377" s="165" t="s">
        <v>60</v>
      </c>
      <c r="D377" s="165" t="s">
        <v>61</v>
      </c>
      <c r="E377" s="165" t="s">
        <v>178</v>
      </c>
      <c r="F377" s="169" t="s">
        <v>414</v>
      </c>
      <c r="G377" s="170"/>
      <c r="H377" s="167">
        <v>0</v>
      </c>
      <c r="I377" s="167">
        <v>2910000</v>
      </c>
      <c r="J377" s="198">
        <v>3050000</v>
      </c>
      <c r="K377" s="199"/>
    </row>
    <row r="378" spans="1:11" ht="23.25" customHeight="1" x14ac:dyDescent="0.25">
      <c r="A378" s="200" t="s">
        <v>107</v>
      </c>
      <c r="B378" s="201"/>
      <c r="C378" s="165" t="s">
        <v>60</v>
      </c>
      <c r="D378" s="165" t="s">
        <v>61</v>
      </c>
      <c r="E378" s="165" t="s">
        <v>178</v>
      </c>
      <c r="F378" s="169" t="s">
        <v>414</v>
      </c>
      <c r="G378" s="169" t="s">
        <v>106</v>
      </c>
      <c r="H378" s="167">
        <v>0</v>
      </c>
      <c r="I378" s="167">
        <v>2910000</v>
      </c>
      <c r="J378" s="198">
        <v>3050000</v>
      </c>
      <c r="K378" s="199"/>
    </row>
    <row r="379" spans="1:11" ht="23.25" customHeight="1" x14ac:dyDescent="0.25">
      <c r="A379" s="200" t="s">
        <v>105</v>
      </c>
      <c r="B379" s="201"/>
      <c r="C379" s="165" t="s">
        <v>60</v>
      </c>
      <c r="D379" s="165" t="s">
        <v>61</v>
      </c>
      <c r="E379" s="165" t="s">
        <v>178</v>
      </c>
      <c r="F379" s="169" t="s">
        <v>414</v>
      </c>
      <c r="G379" s="169" t="s">
        <v>104</v>
      </c>
      <c r="H379" s="167">
        <v>0</v>
      </c>
      <c r="I379" s="167">
        <v>2910000</v>
      </c>
      <c r="J379" s="198">
        <v>3050000</v>
      </c>
      <c r="K379" s="199"/>
    </row>
    <row r="380" spans="1:11" ht="23.25" customHeight="1" x14ac:dyDescent="0.25">
      <c r="A380" s="200" t="s">
        <v>413</v>
      </c>
      <c r="B380" s="201"/>
      <c r="C380" s="165" t="s">
        <v>60</v>
      </c>
      <c r="D380" s="165" t="s">
        <v>61</v>
      </c>
      <c r="E380" s="165" t="s">
        <v>178</v>
      </c>
      <c r="F380" s="169" t="s">
        <v>412</v>
      </c>
      <c r="G380" s="170"/>
      <c r="H380" s="167">
        <v>21717100</v>
      </c>
      <c r="I380" s="167">
        <v>34543800</v>
      </c>
      <c r="J380" s="198">
        <v>35543800</v>
      </c>
      <c r="K380" s="199"/>
    </row>
    <row r="381" spans="1:11" ht="15" customHeight="1" x14ac:dyDescent="0.25">
      <c r="A381" s="200" t="s">
        <v>411</v>
      </c>
      <c r="B381" s="201"/>
      <c r="C381" s="165" t="s">
        <v>60</v>
      </c>
      <c r="D381" s="165" t="s">
        <v>61</v>
      </c>
      <c r="E381" s="165" t="s">
        <v>178</v>
      </c>
      <c r="F381" s="169" t="s">
        <v>410</v>
      </c>
      <c r="G381" s="170"/>
      <c r="H381" s="167">
        <v>21717100</v>
      </c>
      <c r="I381" s="167">
        <v>34543800</v>
      </c>
      <c r="J381" s="198">
        <v>35543800</v>
      </c>
      <c r="K381" s="199"/>
    </row>
    <row r="382" spans="1:11" ht="23.25" customHeight="1" x14ac:dyDescent="0.25">
      <c r="A382" s="200" t="s">
        <v>107</v>
      </c>
      <c r="B382" s="201"/>
      <c r="C382" s="165" t="s">
        <v>60</v>
      </c>
      <c r="D382" s="165" t="s">
        <v>61</v>
      </c>
      <c r="E382" s="165" t="s">
        <v>178</v>
      </c>
      <c r="F382" s="169" t="s">
        <v>410</v>
      </c>
      <c r="G382" s="169" t="s">
        <v>106</v>
      </c>
      <c r="H382" s="167">
        <v>6100000</v>
      </c>
      <c r="I382" s="167">
        <v>17810200</v>
      </c>
      <c r="J382" s="198">
        <v>18810200</v>
      </c>
      <c r="K382" s="199"/>
    </row>
    <row r="383" spans="1:11" ht="23.25" customHeight="1" x14ac:dyDescent="0.25">
      <c r="A383" s="200" t="s">
        <v>105</v>
      </c>
      <c r="B383" s="201"/>
      <c r="C383" s="165" t="s">
        <v>60</v>
      </c>
      <c r="D383" s="165" t="s">
        <v>61</v>
      </c>
      <c r="E383" s="165" t="s">
        <v>178</v>
      </c>
      <c r="F383" s="169" t="s">
        <v>410</v>
      </c>
      <c r="G383" s="169" t="s">
        <v>104</v>
      </c>
      <c r="H383" s="167">
        <v>6100000</v>
      </c>
      <c r="I383" s="167">
        <v>17810200</v>
      </c>
      <c r="J383" s="198">
        <v>18810200</v>
      </c>
      <c r="K383" s="199"/>
    </row>
    <row r="384" spans="1:11" ht="23.25" customHeight="1" x14ac:dyDescent="0.25">
      <c r="A384" s="200" t="s">
        <v>97</v>
      </c>
      <c r="B384" s="201"/>
      <c r="C384" s="165" t="s">
        <v>60</v>
      </c>
      <c r="D384" s="165" t="s">
        <v>61</v>
      </c>
      <c r="E384" s="165" t="s">
        <v>178</v>
      </c>
      <c r="F384" s="169" t="s">
        <v>410</v>
      </c>
      <c r="G384" s="169" t="s">
        <v>75</v>
      </c>
      <c r="H384" s="167">
        <v>15617100</v>
      </c>
      <c r="I384" s="167">
        <v>16733600</v>
      </c>
      <c r="J384" s="198">
        <v>16733600</v>
      </c>
      <c r="K384" s="199"/>
    </row>
    <row r="385" spans="1:11" ht="15" customHeight="1" x14ac:dyDescent="0.25">
      <c r="A385" s="200" t="s">
        <v>96</v>
      </c>
      <c r="B385" s="201"/>
      <c r="C385" s="165" t="s">
        <v>60</v>
      </c>
      <c r="D385" s="165" t="s">
        <v>61</v>
      </c>
      <c r="E385" s="165" t="s">
        <v>178</v>
      </c>
      <c r="F385" s="169" t="s">
        <v>410</v>
      </c>
      <c r="G385" s="169" t="s">
        <v>92</v>
      </c>
      <c r="H385" s="167">
        <v>15617100</v>
      </c>
      <c r="I385" s="167">
        <v>16733600</v>
      </c>
      <c r="J385" s="198">
        <v>16733600</v>
      </c>
      <c r="K385" s="199"/>
    </row>
    <row r="386" spans="1:11" ht="15" customHeight="1" x14ac:dyDescent="0.25">
      <c r="A386" s="196" t="s">
        <v>409</v>
      </c>
      <c r="B386" s="197"/>
      <c r="C386" s="165" t="s">
        <v>60</v>
      </c>
      <c r="D386" s="165" t="s">
        <v>61</v>
      </c>
      <c r="E386" s="165" t="s">
        <v>248</v>
      </c>
      <c r="F386" s="166"/>
      <c r="G386" s="166"/>
      <c r="H386" s="167">
        <v>10595700</v>
      </c>
      <c r="I386" s="167">
        <v>10595700</v>
      </c>
      <c r="J386" s="198">
        <v>10595700</v>
      </c>
      <c r="K386" s="199"/>
    </row>
    <row r="387" spans="1:11" ht="15" customHeight="1" x14ac:dyDescent="0.25">
      <c r="A387" s="196" t="s">
        <v>851</v>
      </c>
      <c r="B387" s="197"/>
      <c r="C387" s="165" t="s">
        <v>60</v>
      </c>
      <c r="D387" s="165" t="s">
        <v>61</v>
      </c>
      <c r="E387" s="165" t="s">
        <v>248</v>
      </c>
      <c r="F387" s="165" t="s">
        <v>165</v>
      </c>
      <c r="G387" s="165"/>
      <c r="H387" s="167">
        <v>800000</v>
      </c>
      <c r="I387" s="167">
        <v>800000</v>
      </c>
      <c r="J387" s="198">
        <v>800000</v>
      </c>
      <c r="K387" s="199"/>
    </row>
    <row r="388" spans="1:11" ht="15" customHeight="1" x14ac:dyDescent="0.25">
      <c r="A388" s="200" t="s">
        <v>943</v>
      </c>
      <c r="B388" s="201"/>
      <c r="C388" s="165" t="s">
        <v>60</v>
      </c>
      <c r="D388" s="165" t="s">
        <v>61</v>
      </c>
      <c r="E388" s="165" t="s">
        <v>248</v>
      </c>
      <c r="F388" s="169" t="s">
        <v>516</v>
      </c>
      <c r="G388" s="169"/>
      <c r="H388" s="167">
        <v>800000</v>
      </c>
      <c r="I388" s="167">
        <v>800000</v>
      </c>
      <c r="J388" s="198">
        <v>800000</v>
      </c>
      <c r="K388" s="199"/>
    </row>
    <row r="389" spans="1:11" ht="23.25" customHeight="1" x14ac:dyDescent="0.25">
      <c r="A389" s="200" t="s">
        <v>399</v>
      </c>
      <c r="B389" s="201"/>
      <c r="C389" s="165" t="s">
        <v>60</v>
      </c>
      <c r="D389" s="165" t="s">
        <v>61</v>
      </c>
      <c r="E389" s="165" t="s">
        <v>248</v>
      </c>
      <c r="F389" s="169" t="s">
        <v>944</v>
      </c>
      <c r="G389" s="170"/>
      <c r="H389" s="167">
        <v>800000</v>
      </c>
      <c r="I389" s="167">
        <v>800000</v>
      </c>
      <c r="J389" s="198">
        <v>800000</v>
      </c>
      <c r="K389" s="199"/>
    </row>
    <row r="390" spans="1:11" ht="15" customHeight="1" x14ac:dyDescent="0.25">
      <c r="A390" s="200" t="s">
        <v>397</v>
      </c>
      <c r="B390" s="201"/>
      <c r="C390" s="165" t="s">
        <v>60</v>
      </c>
      <c r="D390" s="165" t="s">
        <v>61</v>
      </c>
      <c r="E390" s="165" t="s">
        <v>248</v>
      </c>
      <c r="F390" s="169" t="s">
        <v>945</v>
      </c>
      <c r="G390" s="170"/>
      <c r="H390" s="167">
        <v>800000</v>
      </c>
      <c r="I390" s="167">
        <v>800000</v>
      </c>
      <c r="J390" s="198">
        <v>800000</v>
      </c>
      <c r="K390" s="199"/>
    </row>
    <row r="391" spans="1:11" ht="23.25" customHeight="1" x14ac:dyDescent="0.25">
      <c r="A391" s="200" t="s">
        <v>107</v>
      </c>
      <c r="B391" s="201"/>
      <c r="C391" s="165" t="s">
        <v>60</v>
      </c>
      <c r="D391" s="165" t="s">
        <v>61</v>
      </c>
      <c r="E391" s="165" t="s">
        <v>248</v>
      </c>
      <c r="F391" s="169" t="s">
        <v>945</v>
      </c>
      <c r="G391" s="169" t="s">
        <v>106</v>
      </c>
      <c r="H391" s="167">
        <v>800000</v>
      </c>
      <c r="I391" s="167">
        <v>800000</v>
      </c>
      <c r="J391" s="198">
        <v>800000</v>
      </c>
      <c r="K391" s="199"/>
    </row>
    <row r="392" spans="1:11" ht="23.25" customHeight="1" x14ac:dyDescent="0.25">
      <c r="A392" s="200" t="s">
        <v>105</v>
      </c>
      <c r="B392" s="201"/>
      <c r="C392" s="165" t="s">
        <v>60</v>
      </c>
      <c r="D392" s="165" t="s">
        <v>61</v>
      </c>
      <c r="E392" s="165" t="s">
        <v>248</v>
      </c>
      <c r="F392" s="169" t="s">
        <v>945</v>
      </c>
      <c r="G392" s="169" t="s">
        <v>104</v>
      </c>
      <c r="H392" s="167">
        <v>800000</v>
      </c>
      <c r="I392" s="167">
        <v>800000</v>
      </c>
      <c r="J392" s="198">
        <v>800000</v>
      </c>
      <c r="K392" s="199"/>
    </row>
    <row r="393" spans="1:11" ht="23.25" customHeight="1" x14ac:dyDescent="0.25">
      <c r="A393" s="196" t="s">
        <v>374</v>
      </c>
      <c r="B393" s="197"/>
      <c r="C393" s="165" t="s">
        <v>60</v>
      </c>
      <c r="D393" s="165" t="s">
        <v>61</v>
      </c>
      <c r="E393" s="165" t="s">
        <v>248</v>
      </c>
      <c r="F393" s="165" t="s">
        <v>373</v>
      </c>
      <c r="G393" s="165"/>
      <c r="H393" s="167">
        <v>5795700</v>
      </c>
      <c r="I393" s="167">
        <v>5795700</v>
      </c>
      <c r="J393" s="198">
        <v>5795700</v>
      </c>
      <c r="K393" s="199"/>
    </row>
    <row r="394" spans="1:11" ht="23.25" customHeight="1" x14ac:dyDescent="0.25">
      <c r="A394" s="200" t="s">
        <v>372</v>
      </c>
      <c r="B394" s="201"/>
      <c r="C394" s="165" t="s">
        <v>60</v>
      </c>
      <c r="D394" s="165" t="s">
        <v>61</v>
      </c>
      <c r="E394" s="165" t="s">
        <v>248</v>
      </c>
      <c r="F394" s="169" t="s">
        <v>371</v>
      </c>
      <c r="G394" s="169"/>
      <c r="H394" s="167">
        <v>5795700</v>
      </c>
      <c r="I394" s="167">
        <v>5795700</v>
      </c>
      <c r="J394" s="198">
        <v>5795700</v>
      </c>
      <c r="K394" s="199"/>
    </row>
    <row r="395" spans="1:11" ht="15" customHeight="1" x14ac:dyDescent="0.25">
      <c r="A395" s="200" t="s">
        <v>946</v>
      </c>
      <c r="B395" s="201"/>
      <c r="C395" s="165" t="s">
        <v>60</v>
      </c>
      <c r="D395" s="165" t="s">
        <v>61</v>
      </c>
      <c r="E395" s="165" t="s">
        <v>248</v>
      </c>
      <c r="F395" s="169" t="s">
        <v>370</v>
      </c>
      <c r="G395" s="170"/>
      <c r="H395" s="167">
        <v>5795700</v>
      </c>
      <c r="I395" s="167">
        <v>5795700</v>
      </c>
      <c r="J395" s="198">
        <v>5795700</v>
      </c>
      <c r="K395" s="199"/>
    </row>
    <row r="396" spans="1:11" ht="45.75" customHeight="1" x14ac:dyDescent="0.25">
      <c r="A396" s="200" t="s">
        <v>408</v>
      </c>
      <c r="B396" s="201"/>
      <c r="C396" s="165" t="s">
        <v>60</v>
      </c>
      <c r="D396" s="165" t="s">
        <v>61</v>
      </c>
      <c r="E396" s="165" t="s">
        <v>248</v>
      </c>
      <c r="F396" s="169" t="s">
        <v>407</v>
      </c>
      <c r="G396" s="170"/>
      <c r="H396" s="167">
        <v>4566000</v>
      </c>
      <c r="I396" s="167">
        <v>4566000</v>
      </c>
      <c r="J396" s="198">
        <v>4566000</v>
      </c>
      <c r="K396" s="199"/>
    </row>
    <row r="397" spans="1:11" ht="45.75" customHeight="1" x14ac:dyDescent="0.25">
      <c r="A397" s="200" t="s">
        <v>111</v>
      </c>
      <c r="B397" s="201"/>
      <c r="C397" s="165" t="s">
        <v>60</v>
      </c>
      <c r="D397" s="165" t="s">
        <v>61</v>
      </c>
      <c r="E397" s="165" t="s">
        <v>248</v>
      </c>
      <c r="F397" s="169" t="s">
        <v>407</v>
      </c>
      <c r="G397" s="169" t="s">
        <v>110</v>
      </c>
      <c r="H397" s="167">
        <v>3147366</v>
      </c>
      <c r="I397" s="167">
        <v>3147366</v>
      </c>
      <c r="J397" s="198">
        <v>3147366</v>
      </c>
      <c r="K397" s="199"/>
    </row>
    <row r="398" spans="1:11" ht="15" customHeight="1" x14ac:dyDescent="0.25">
      <c r="A398" s="200" t="s">
        <v>109</v>
      </c>
      <c r="B398" s="201"/>
      <c r="C398" s="165" t="s">
        <v>60</v>
      </c>
      <c r="D398" s="165" t="s">
        <v>61</v>
      </c>
      <c r="E398" s="165" t="s">
        <v>248</v>
      </c>
      <c r="F398" s="169" t="s">
        <v>407</v>
      </c>
      <c r="G398" s="169" t="s">
        <v>108</v>
      </c>
      <c r="H398" s="167">
        <v>3147366</v>
      </c>
      <c r="I398" s="167">
        <v>3147366</v>
      </c>
      <c r="J398" s="198">
        <v>3147366</v>
      </c>
      <c r="K398" s="199"/>
    </row>
    <row r="399" spans="1:11" ht="23.25" customHeight="1" x14ac:dyDescent="0.25">
      <c r="A399" s="200" t="s">
        <v>107</v>
      </c>
      <c r="B399" s="201"/>
      <c r="C399" s="165" t="s">
        <v>60</v>
      </c>
      <c r="D399" s="165" t="s">
        <v>61</v>
      </c>
      <c r="E399" s="165" t="s">
        <v>248</v>
      </c>
      <c r="F399" s="169" t="s">
        <v>407</v>
      </c>
      <c r="G399" s="169" t="s">
        <v>106</v>
      </c>
      <c r="H399" s="167">
        <v>1418634</v>
      </c>
      <c r="I399" s="167">
        <v>1418634</v>
      </c>
      <c r="J399" s="198">
        <v>1418634</v>
      </c>
      <c r="K399" s="199"/>
    </row>
    <row r="400" spans="1:11" ht="23.25" customHeight="1" x14ac:dyDescent="0.25">
      <c r="A400" s="200" t="s">
        <v>105</v>
      </c>
      <c r="B400" s="201"/>
      <c r="C400" s="165" t="s">
        <v>60</v>
      </c>
      <c r="D400" s="165" t="s">
        <v>61</v>
      </c>
      <c r="E400" s="165" t="s">
        <v>248</v>
      </c>
      <c r="F400" s="169" t="s">
        <v>407</v>
      </c>
      <c r="G400" s="169" t="s">
        <v>104</v>
      </c>
      <c r="H400" s="167">
        <v>1418634</v>
      </c>
      <c r="I400" s="167">
        <v>1418634</v>
      </c>
      <c r="J400" s="198">
        <v>1418634</v>
      </c>
      <c r="K400" s="199"/>
    </row>
    <row r="401" spans="1:11" ht="57" customHeight="1" x14ac:dyDescent="0.25">
      <c r="A401" s="200" t="s">
        <v>947</v>
      </c>
      <c r="B401" s="201"/>
      <c r="C401" s="165" t="s">
        <v>60</v>
      </c>
      <c r="D401" s="165" t="s">
        <v>61</v>
      </c>
      <c r="E401" s="165" t="s">
        <v>248</v>
      </c>
      <c r="F401" s="169" t="s">
        <v>948</v>
      </c>
      <c r="G401" s="170"/>
      <c r="H401" s="167">
        <v>1229700</v>
      </c>
      <c r="I401" s="167">
        <v>1229700</v>
      </c>
      <c r="J401" s="198">
        <v>1229700</v>
      </c>
      <c r="K401" s="199"/>
    </row>
    <row r="402" spans="1:11" ht="45.75" customHeight="1" x14ac:dyDescent="0.25">
      <c r="A402" s="200" t="s">
        <v>111</v>
      </c>
      <c r="B402" s="201"/>
      <c r="C402" s="165" t="s">
        <v>60</v>
      </c>
      <c r="D402" s="165" t="s">
        <v>61</v>
      </c>
      <c r="E402" s="165" t="s">
        <v>248</v>
      </c>
      <c r="F402" s="169" t="s">
        <v>948</v>
      </c>
      <c r="G402" s="169" t="s">
        <v>110</v>
      </c>
      <c r="H402" s="167">
        <v>1229700</v>
      </c>
      <c r="I402" s="167">
        <v>1229700</v>
      </c>
      <c r="J402" s="198">
        <v>1229700</v>
      </c>
      <c r="K402" s="199"/>
    </row>
    <row r="403" spans="1:11" ht="15" customHeight="1" x14ac:dyDescent="0.25">
      <c r="A403" s="200" t="s">
        <v>109</v>
      </c>
      <c r="B403" s="201"/>
      <c r="C403" s="165" t="s">
        <v>60</v>
      </c>
      <c r="D403" s="165" t="s">
        <v>61</v>
      </c>
      <c r="E403" s="165" t="s">
        <v>248</v>
      </c>
      <c r="F403" s="169" t="s">
        <v>948</v>
      </c>
      <c r="G403" s="169" t="s">
        <v>108</v>
      </c>
      <c r="H403" s="167">
        <v>1229700</v>
      </c>
      <c r="I403" s="167">
        <v>1229700</v>
      </c>
      <c r="J403" s="198">
        <v>1229700</v>
      </c>
      <c r="K403" s="199"/>
    </row>
    <row r="404" spans="1:11" ht="15" customHeight="1" x14ac:dyDescent="0.25">
      <c r="A404" s="196" t="s">
        <v>307</v>
      </c>
      <c r="B404" s="197"/>
      <c r="C404" s="165" t="s">
        <v>60</v>
      </c>
      <c r="D404" s="165" t="s">
        <v>61</v>
      </c>
      <c r="E404" s="165" t="s">
        <v>248</v>
      </c>
      <c r="F404" s="165" t="s">
        <v>306</v>
      </c>
      <c r="G404" s="165"/>
      <c r="H404" s="167">
        <v>4000000</v>
      </c>
      <c r="I404" s="167">
        <v>4000000</v>
      </c>
      <c r="J404" s="198">
        <v>4000000</v>
      </c>
      <c r="K404" s="199"/>
    </row>
    <row r="405" spans="1:11" ht="23.25" customHeight="1" x14ac:dyDescent="0.25">
      <c r="A405" s="200" t="s">
        <v>406</v>
      </c>
      <c r="B405" s="201"/>
      <c r="C405" s="165" t="s">
        <v>60</v>
      </c>
      <c r="D405" s="165" t="s">
        <v>61</v>
      </c>
      <c r="E405" s="165" t="s">
        <v>248</v>
      </c>
      <c r="F405" s="169" t="s">
        <v>405</v>
      </c>
      <c r="G405" s="169"/>
      <c r="H405" s="167">
        <v>4000000</v>
      </c>
      <c r="I405" s="167">
        <v>4000000</v>
      </c>
      <c r="J405" s="198">
        <v>4000000</v>
      </c>
      <c r="K405" s="199"/>
    </row>
    <row r="406" spans="1:11" ht="34.5" customHeight="1" x14ac:dyDescent="0.25">
      <c r="A406" s="200" t="s">
        <v>404</v>
      </c>
      <c r="B406" s="201"/>
      <c r="C406" s="165" t="s">
        <v>60</v>
      </c>
      <c r="D406" s="165" t="s">
        <v>61</v>
      </c>
      <c r="E406" s="165" t="s">
        <v>248</v>
      </c>
      <c r="F406" s="169" t="s">
        <v>403</v>
      </c>
      <c r="G406" s="170"/>
      <c r="H406" s="167">
        <v>4000000</v>
      </c>
      <c r="I406" s="167">
        <v>4000000</v>
      </c>
      <c r="J406" s="198">
        <v>4000000</v>
      </c>
      <c r="K406" s="199"/>
    </row>
    <row r="407" spans="1:11" ht="23.25" customHeight="1" x14ac:dyDescent="0.25">
      <c r="A407" s="200" t="s">
        <v>402</v>
      </c>
      <c r="B407" s="201"/>
      <c r="C407" s="165" t="s">
        <v>60</v>
      </c>
      <c r="D407" s="165" t="s">
        <v>61</v>
      </c>
      <c r="E407" s="165" t="s">
        <v>248</v>
      </c>
      <c r="F407" s="169" t="s">
        <v>401</v>
      </c>
      <c r="G407" s="170"/>
      <c r="H407" s="167">
        <v>4000000</v>
      </c>
      <c r="I407" s="167">
        <v>4000000</v>
      </c>
      <c r="J407" s="198">
        <v>4000000</v>
      </c>
      <c r="K407" s="199"/>
    </row>
    <row r="408" spans="1:11" ht="15" customHeight="1" x14ac:dyDescent="0.25">
      <c r="A408" s="200" t="s">
        <v>221</v>
      </c>
      <c r="B408" s="201"/>
      <c r="C408" s="165" t="s">
        <v>60</v>
      </c>
      <c r="D408" s="165" t="s">
        <v>61</v>
      </c>
      <c r="E408" s="165" t="s">
        <v>248</v>
      </c>
      <c r="F408" s="169" t="s">
        <v>401</v>
      </c>
      <c r="G408" s="169" t="s">
        <v>64</v>
      </c>
      <c r="H408" s="167">
        <v>4000000</v>
      </c>
      <c r="I408" s="167">
        <v>4000000</v>
      </c>
      <c r="J408" s="198">
        <v>4000000</v>
      </c>
      <c r="K408" s="199"/>
    </row>
    <row r="409" spans="1:11" ht="34.5" customHeight="1" x14ac:dyDescent="0.25">
      <c r="A409" s="200" t="s">
        <v>376</v>
      </c>
      <c r="B409" s="201"/>
      <c r="C409" s="165" t="s">
        <v>60</v>
      </c>
      <c r="D409" s="165" t="s">
        <v>61</v>
      </c>
      <c r="E409" s="165" t="s">
        <v>248</v>
      </c>
      <c r="F409" s="169" t="s">
        <v>401</v>
      </c>
      <c r="G409" s="169" t="s">
        <v>66</v>
      </c>
      <c r="H409" s="167">
        <v>4000000</v>
      </c>
      <c r="I409" s="167">
        <v>4000000</v>
      </c>
      <c r="J409" s="198">
        <v>4000000</v>
      </c>
      <c r="K409" s="199"/>
    </row>
    <row r="410" spans="1:11" ht="15" customHeight="1" x14ac:dyDescent="0.25">
      <c r="A410" s="196" t="s">
        <v>777</v>
      </c>
      <c r="B410" s="197"/>
      <c r="C410" s="165" t="s">
        <v>60</v>
      </c>
      <c r="D410" s="165" t="s">
        <v>68</v>
      </c>
      <c r="E410" s="165"/>
      <c r="F410" s="166"/>
      <c r="G410" s="166"/>
      <c r="H410" s="167">
        <v>2086673800</v>
      </c>
      <c r="I410" s="167">
        <v>1915514610</v>
      </c>
      <c r="J410" s="198">
        <v>2090772930</v>
      </c>
      <c r="K410" s="199"/>
    </row>
    <row r="411" spans="1:11" ht="15" customHeight="1" x14ac:dyDescent="0.25">
      <c r="A411" s="196" t="s">
        <v>396</v>
      </c>
      <c r="B411" s="197"/>
      <c r="C411" s="165" t="s">
        <v>60</v>
      </c>
      <c r="D411" s="165" t="s">
        <v>68</v>
      </c>
      <c r="E411" s="165" t="s">
        <v>52</v>
      </c>
      <c r="F411" s="166"/>
      <c r="G411" s="166"/>
      <c r="H411" s="167">
        <v>129052700</v>
      </c>
      <c r="I411" s="167">
        <v>129567020</v>
      </c>
      <c r="J411" s="198">
        <v>129102490</v>
      </c>
      <c r="K411" s="199"/>
    </row>
    <row r="412" spans="1:11" ht="34.5" customHeight="1" x14ac:dyDescent="0.25">
      <c r="A412" s="196" t="s">
        <v>949</v>
      </c>
      <c r="B412" s="197"/>
      <c r="C412" s="165" t="s">
        <v>60</v>
      </c>
      <c r="D412" s="165" t="s">
        <v>68</v>
      </c>
      <c r="E412" s="165" t="s">
        <v>52</v>
      </c>
      <c r="F412" s="165" t="s">
        <v>352</v>
      </c>
      <c r="G412" s="165"/>
      <c r="H412" s="167">
        <v>9928700</v>
      </c>
      <c r="I412" s="167">
        <v>10279020</v>
      </c>
      <c r="J412" s="198">
        <v>10282490</v>
      </c>
      <c r="K412" s="199"/>
    </row>
    <row r="413" spans="1:11" ht="15" customHeight="1" x14ac:dyDescent="0.25">
      <c r="A413" s="200" t="s">
        <v>132</v>
      </c>
      <c r="B413" s="201"/>
      <c r="C413" s="165" t="s">
        <v>60</v>
      </c>
      <c r="D413" s="165" t="s">
        <v>68</v>
      </c>
      <c r="E413" s="165" t="s">
        <v>52</v>
      </c>
      <c r="F413" s="169" t="s">
        <v>950</v>
      </c>
      <c r="G413" s="169"/>
      <c r="H413" s="167">
        <v>9928700</v>
      </c>
      <c r="I413" s="167">
        <v>10279020</v>
      </c>
      <c r="J413" s="198">
        <v>10282490</v>
      </c>
      <c r="K413" s="199"/>
    </row>
    <row r="414" spans="1:11" ht="23.25" customHeight="1" x14ac:dyDescent="0.25">
      <c r="A414" s="200" t="s">
        <v>130</v>
      </c>
      <c r="B414" s="201"/>
      <c r="C414" s="165" t="s">
        <v>60</v>
      </c>
      <c r="D414" s="165" t="s">
        <v>68</v>
      </c>
      <c r="E414" s="165" t="s">
        <v>52</v>
      </c>
      <c r="F414" s="169" t="s">
        <v>951</v>
      </c>
      <c r="G414" s="170"/>
      <c r="H414" s="167">
        <v>9928700</v>
      </c>
      <c r="I414" s="167">
        <v>10279020</v>
      </c>
      <c r="J414" s="198">
        <v>10282490</v>
      </c>
      <c r="K414" s="199"/>
    </row>
    <row r="415" spans="1:11" ht="34.5" customHeight="1" x14ac:dyDescent="0.25">
      <c r="A415" s="200" t="s">
        <v>952</v>
      </c>
      <c r="B415" s="201"/>
      <c r="C415" s="165" t="s">
        <v>60</v>
      </c>
      <c r="D415" s="165" t="s">
        <v>68</v>
      </c>
      <c r="E415" s="165" t="s">
        <v>52</v>
      </c>
      <c r="F415" s="169" t="s">
        <v>953</v>
      </c>
      <c r="G415" s="170"/>
      <c r="H415" s="167">
        <v>9928700</v>
      </c>
      <c r="I415" s="167">
        <v>10279020</v>
      </c>
      <c r="J415" s="198">
        <v>10282490</v>
      </c>
      <c r="K415" s="199"/>
    </row>
    <row r="416" spans="1:11" ht="23.25" customHeight="1" x14ac:dyDescent="0.25">
      <c r="A416" s="200" t="s">
        <v>97</v>
      </c>
      <c r="B416" s="201"/>
      <c r="C416" s="165" t="s">
        <v>60</v>
      </c>
      <c r="D416" s="165" t="s">
        <v>68</v>
      </c>
      <c r="E416" s="165" t="s">
        <v>52</v>
      </c>
      <c r="F416" s="169" t="s">
        <v>953</v>
      </c>
      <c r="G416" s="169" t="s">
        <v>75</v>
      </c>
      <c r="H416" s="167">
        <v>9928700</v>
      </c>
      <c r="I416" s="167">
        <v>10279020</v>
      </c>
      <c r="J416" s="198">
        <v>10282490</v>
      </c>
      <c r="K416" s="199"/>
    </row>
    <row r="417" spans="1:11" ht="15" customHeight="1" x14ac:dyDescent="0.25">
      <c r="A417" s="200" t="s">
        <v>124</v>
      </c>
      <c r="B417" s="201"/>
      <c r="C417" s="165" t="s">
        <v>60</v>
      </c>
      <c r="D417" s="165" t="s">
        <v>68</v>
      </c>
      <c r="E417" s="165" t="s">
        <v>52</v>
      </c>
      <c r="F417" s="169" t="s">
        <v>953</v>
      </c>
      <c r="G417" s="169" t="s">
        <v>78</v>
      </c>
      <c r="H417" s="167">
        <v>9928700</v>
      </c>
      <c r="I417" s="167">
        <v>10279020</v>
      </c>
      <c r="J417" s="198">
        <v>10282490</v>
      </c>
      <c r="K417" s="199"/>
    </row>
    <row r="418" spans="1:11" ht="23.25" customHeight="1" x14ac:dyDescent="0.25">
      <c r="A418" s="196" t="s">
        <v>134</v>
      </c>
      <c r="B418" s="197"/>
      <c r="C418" s="165" t="s">
        <v>60</v>
      </c>
      <c r="D418" s="165" t="s">
        <v>68</v>
      </c>
      <c r="E418" s="165" t="s">
        <v>52</v>
      </c>
      <c r="F418" s="165" t="s">
        <v>133</v>
      </c>
      <c r="G418" s="165"/>
      <c r="H418" s="167">
        <v>63000000</v>
      </c>
      <c r="I418" s="167">
        <v>63000000</v>
      </c>
      <c r="J418" s="198">
        <v>63000000</v>
      </c>
      <c r="K418" s="199"/>
    </row>
    <row r="419" spans="1:11" ht="23.25" customHeight="1" x14ac:dyDescent="0.25">
      <c r="A419" s="200" t="s">
        <v>866</v>
      </c>
      <c r="B419" s="201"/>
      <c r="C419" s="165" t="s">
        <v>60</v>
      </c>
      <c r="D419" s="165" t="s">
        <v>68</v>
      </c>
      <c r="E419" s="165" t="s">
        <v>52</v>
      </c>
      <c r="F419" s="169" t="s">
        <v>395</v>
      </c>
      <c r="G419" s="169"/>
      <c r="H419" s="167">
        <v>63000000</v>
      </c>
      <c r="I419" s="167">
        <v>63000000</v>
      </c>
      <c r="J419" s="198">
        <v>63000000</v>
      </c>
      <c r="K419" s="199"/>
    </row>
    <row r="420" spans="1:11" ht="34.5" customHeight="1" x14ac:dyDescent="0.25">
      <c r="A420" s="200" t="s">
        <v>394</v>
      </c>
      <c r="B420" s="201"/>
      <c r="C420" s="165" t="s">
        <v>60</v>
      </c>
      <c r="D420" s="165" t="s">
        <v>68</v>
      </c>
      <c r="E420" s="165" t="s">
        <v>52</v>
      </c>
      <c r="F420" s="169" t="s">
        <v>393</v>
      </c>
      <c r="G420" s="170"/>
      <c r="H420" s="167">
        <v>63000000</v>
      </c>
      <c r="I420" s="167">
        <v>63000000</v>
      </c>
      <c r="J420" s="198">
        <v>63000000</v>
      </c>
      <c r="K420" s="199"/>
    </row>
    <row r="421" spans="1:11" ht="34.5" customHeight="1" x14ac:dyDescent="0.25">
      <c r="A421" s="200" t="s">
        <v>392</v>
      </c>
      <c r="B421" s="201"/>
      <c r="C421" s="165" t="s">
        <v>60</v>
      </c>
      <c r="D421" s="165" t="s">
        <v>68</v>
      </c>
      <c r="E421" s="165" t="s">
        <v>52</v>
      </c>
      <c r="F421" s="169" t="s">
        <v>391</v>
      </c>
      <c r="G421" s="170"/>
      <c r="H421" s="167">
        <v>8000000</v>
      </c>
      <c r="I421" s="167">
        <v>8000000</v>
      </c>
      <c r="J421" s="198">
        <v>8000000</v>
      </c>
      <c r="K421" s="199"/>
    </row>
    <row r="422" spans="1:11" ht="23.25" customHeight="1" x14ac:dyDescent="0.25">
      <c r="A422" s="200" t="s">
        <v>107</v>
      </c>
      <c r="B422" s="201"/>
      <c r="C422" s="165" t="s">
        <v>60</v>
      </c>
      <c r="D422" s="165" t="s">
        <v>68</v>
      </c>
      <c r="E422" s="165" t="s">
        <v>52</v>
      </c>
      <c r="F422" s="169" t="s">
        <v>391</v>
      </c>
      <c r="G422" s="169" t="s">
        <v>106</v>
      </c>
      <c r="H422" s="167">
        <v>6000000</v>
      </c>
      <c r="I422" s="167">
        <v>6000000</v>
      </c>
      <c r="J422" s="198">
        <v>6000000</v>
      </c>
      <c r="K422" s="199"/>
    </row>
    <row r="423" spans="1:11" ht="23.25" customHeight="1" x14ac:dyDescent="0.25">
      <c r="A423" s="200" t="s">
        <v>105</v>
      </c>
      <c r="B423" s="201"/>
      <c r="C423" s="165" t="s">
        <v>60</v>
      </c>
      <c r="D423" s="165" t="s">
        <v>68</v>
      </c>
      <c r="E423" s="165" t="s">
        <v>52</v>
      </c>
      <c r="F423" s="169" t="s">
        <v>391</v>
      </c>
      <c r="G423" s="169" t="s">
        <v>104</v>
      </c>
      <c r="H423" s="167">
        <v>6000000</v>
      </c>
      <c r="I423" s="167">
        <v>6000000</v>
      </c>
      <c r="J423" s="198">
        <v>6000000</v>
      </c>
      <c r="K423" s="199"/>
    </row>
    <row r="424" spans="1:11" ht="23.25" customHeight="1" x14ac:dyDescent="0.25">
      <c r="A424" s="200" t="s">
        <v>97</v>
      </c>
      <c r="B424" s="201"/>
      <c r="C424" s="165" t="s">
        <v>60</v>
      </c>
      <c r="D424" s="165" t="s">
        <v>68</v>
      </c>
      <c r="E424" s="165" t="s">
        <v>52</v>
      </c>
      <c r="F424" s="169" t="s">
        <v>391</v>
      </c>
      <c r="G424" s="169" t="s">
        <v>75</v>
      </c>
      <c r="H424" s="167">
        <v>2000000</v>
      </c>
      <c r="I424" s="167">
        <v>2000000</v>
      </c>
      <c r="J424" s="198">
        <v>2000000</v>
      </c>
      <c r="K424" s="199"/>
    </row>
    <row r="425" spans="1:11" ht="15" customHeight="1" x14ac:dyDescent="0.25">
      <c r="A425" s="200" t="s">
        <v>124</v>
      </c>
      <c r="B425" s="201"/>
      <c r="C425" s="165" t="s">
        <v>60</v>
      </c>
      <c r="D425" s="165" t="s">
        <v>68</v>
      </c>
      <c r="E425" s="165" t="s">
        <v>52</v>
      </c>
      <c r="F425" s="169" t="s">
        <v>391</v>
      </c>
      <c r="G425" s="169" t="s">
        <v>78</v>
      </c>
      <c r="H425" s="167">
        <v>2000000</v>
      </c>
      <c r="I425" s="167">
        <v>2000000</v>
      </c>
      <c r="J425" s="198">
        <v>2000000</v>
      </c>
      <c r="K425" s="199"/>
    </row>
    <row r="426" spans="1:11" ht="23.25" customHeight="1" x14ac:dyDescent="0.25">
      <c r="A426" s="200" t="s">
        <v>390</v>
      </c>
      <c r="B426" s="201"/>
      <c r="C426" s="165" t="s">
        <v>60</v>
      </c>
      <c r="D426" s="165" t="s">
        <v>68</v>
      </c>
      <c r="E426" s="165" t="s">
        <v>52</v>
      </c>
      <c r="F426" s="169" t="s">
        <v>389</v>
      </c>
      <c r="G426" s="170"/>
      <c r="H426" s="167">
        <v>55000000</v>
      </c>
      <c r="I426" s="167">
        <v>55000000</v>
      </c>
      <c r="J426" s="198">
        <v>55000000</v>
      </c>
      <c r="K426" s="199"/>
    </row>
    <row r="427" spans="1:11" ht="23.25" customHeight="1" x14ac:dyDescent="0.25">
      <c r="A427" s="200" t="s">
        <v>107</v>
      </c>
      <c r="B427" s="201"/>
      <c r="C427" s="165" t="s">
        <v>60</v>
      </c>
      <c r="D427" s="165" t="s">
        <v>68</v>
      </c>
      <c r="E427" s="165" t="s">
        <v>52</v>
      </c>
      <c r="F427" s="169" t="s">
        <v>389</v>
      </c>
      <c r="G427" s="169" t="s">
        <v>106</v>
      </c>
      <c r="H427" s="167">
        <v>55000000</v>
      </c>
      <c r="I427" s="167">
        <v>55000000</v>
      </c>
      <c r="J427" s="198">
        <v>55000000</v>
      </c>
      <c r="K427" s="199"/>
    </row>
    <row r="428" spans="1:11" ht="23.25" customHeight="1" x14ac:dyDescent="0.25">
      <c r="A428" s="200" t="s">
        <v>105</v>
      </c>
      <c r="B428" s="201"/>
      <c r="C428" s="165" t="s">
        <v>60</v>
      </c>
      <c r="D428" s="165" t="s">
        <v>68</v>
      </c>
      <c r="E428" s="165" t="s">
        <v>52</v>
      </c>
      <c r="F428" s="169" t="s">
        <v>389</v>
      </c>
      <c r="G428" s="169" t="s">
        <v>104</v>
      </c>
      <c r="H428" s="167">
        <v>55000000</v>
      </c>
      <c r="I428" s="167">
        <v>55000000</v>
      </c>
      <c r="J428" s="198">
        <v>55000000</v>
      </c>
      <c r="K428" s="199"/>
    </row>
    <row r="429" spans="1:11" ht="23.25" customHeight="1" x14ac:dyDescent="0.25">
      <c r="A429" s="196" t="s">
        <v>364</v>
      </c>
      <c r="B429" s="197"/>
      <c r="C429" s="165" t="s">
        <v>60</v>
      </c>
      <c r="D429" s="165" t="s">
        <v>68</v>
      </c>
      <c r="E429" s="165" t="s">
        <v>52</v>
      </c>
      <c r="F429" s="165" t="s">
        <v>363</v>
      </c>
      <c r="G429" s="165"/>
      <c r="H429" s="167">
        <v>56124000</v>
      </c>
      <c r="I429" s="167">
        <v>56288000</v>
      </c>
      <c r="J429" s="198">
        <v>55820000</v>
      </c>
      <c r="K429" s="199"/>
    </row>
    <row r="430" spans="1:11" ht="34.5" customHeight="1" x14ac:dyDescent="0.25">
      <c r="A430" s="200" t="s">
        <v>870</v>
      </c>
      <c r="B430" s="201"/>
      <c r="C430" s="165" t="s">
        <v>60</v>
      </c>
      <c r="D430" s="165" t="s">
        <v>68</v>
      </c>
      <c r="E430" s="165" t="s">
        <v>52</v>
      </c>
      <c r="F430" s="169" t="s">
        <v>358</v>
      </c>
      <c r="G430" s="169"/>
      <c r="H430" s="167">
        <v>56124000</v>
      </c>
      <c r="I430" s="167">
        <v>56288000</v>
      </c>
      <c r="J430" s="198">
        <v>55820000</v>
      </c>
      <c r="K430" s="199"/>
    </row>
    <row r="431" spans="1:11" ht="23.25" customHeight="1" x14ac:dyDescent="0.25">
      <c r="A431" s="200" t="s">
        <v>388</v>
      </c>
      <c r="B431" s="201"/>
      <c r="C431" s="165" t="s">
        <v>60</v>
      </c>
      <c r="D431" s="165" t="s">
        <v>68</v>
      </c>
      <c r="E431" s="165" t="s">
        <v>52</v>
      </c>
      <c r="F431" s="169" t="s">
        <v>954</v>
      </c>
      <c r="G431" s="170"/>
      <c r="H431" s="167">
        <v>56124000</v>
      </c>
      <c r="I431" s="167">
        <v>56288000</v>
      </c>
      <c r="J431" s="198">
        <v>55820000</v>
      </c>
      <c r="K431" s="199"/>
    </row>
    <row r="432" spans="1:11" ht="15" customHeight="1" x14ac:dyDescent="0.25">
      <c r="A432" s="200" t="s">
        <v>386</v>
      </c>
      <c r="B432" s="201"/>
      <c r="C432" s="165" t="s">
        <v>60</v>
      </c>
      <c r="D432" s="165" t="s">
        <v>68</v>
      </c>
      <c r="E432" s="165" t="s">
        <v>52</v>
      </c>
      <c r="F432" s="169" t="s">
        <v>955</v>
      </c>
      <c r="G432" s="170"/>
      <c r="H432" s="167">
        <v>56124000</v>
      </c>
      <c r="I432" s="167">
        <v>56288000</v>
      </c>
      <c r="J432" s="198">
        <v>55820000</v>
      </c>
      <c r="K432" s="199"/>
    </row>
    <row r="433" spans="1:11" ht="15" customHeight="1" x14ac:dyDescent="0.25">
      <c r="A433" s="200" t="s">
        <v>221</v>
      </c>
      <c r="B433" s="201"/>
      <c r="C433" s="165" t="s">
        <v>60</v>
      </c>
      <c r="D433" s="165" t="s">
        <v>68</v>
      </c>
      <c r="E433" s="165" t="s">
        <v>52</v>
      </c>
      <c r="F433" s="169" t="s">
        <v>955</v>
      </c>
      <c r="G433" s="169" t="s">
        <v>64</v>
      </c>
      <c r="H433" s="167">
        <v>56124000</v>
      </c>
      <c r="I433" s="167">
        <v>56288000</v>
      </c>
      <c r="J433" s="198">
        <v>55820000</v>
      </c>
      <c r="K433" s="199"/>
    </row>
    <row r="434" spans="1:11" ht="34.5" customHeight="1" x14ac:dyDescent="0.25">
      <c r="A434" s="200" t="s">
        <v>376</v>
      </c>
      <c r="B434" s="201"/>
      <c r="C434" s="165" t="s">
        <v>60</v>
      </c>
      <c r="D434" s="165" t="s">
        <v>68</v>
      </c>
      <c r="E434" s="165" t="s">
        <v>52</v>
      </c>
      <c r="F434" s="169" t="s">
        <v>955</v>
      </c>
      <c r="G434" s="169" t="s">
        <v>66</v>
      </c>
      <c r="H434" s="167">
        <v>56124000</v>
      </c>
      <c r="I434" s="167">
        <v>56288000</v>
      </c>
      <c r="J434" s="198">
        <v>55820000</v>
      </c>
      <c r="K434" s="199"/>
    </row>
    <row r="435" spans="1:11" ht="15" customHeight="1" x14ac:dyDescent="0.25">
      <c r="A435" s="196" t="s">
        <v>385</v>
      </c>
      <c r="B435" s="197"/>
      <c r="C435" s="165" t="s">
        <v>60</v>
      </c>
      <c r="D435" s="165" t="s">
        <v>68</v>
      </c>
      <c r="E435" s="165" t="s">
        <v>56</v>
      </c>
      <c r="F435" s="166"/>
      <c r="G435" s="166"/>
      <c r="H435" s="167">
        <v>185832050</v>
      </c>
      <c r="I435" s="167">
        <v>218376760</v>
      </c>
      <c r="J435" s="198">
        <v>98744400</v>
      </c>
      <c r="K435" s="199"/>
    </row>
    <row r="436" spans="1:11" ht="34.5" customHeight="1" x14ac:dyDescent="0.25">
      <c r="A436" s="196" t="s">
        <v>949</v>
      </c>
      <c r="B436" s="197"/>
      <c r="C436" s="165" t="s">
        <v>60</v>
      </c>
      <c r="D436" s="165" t="s">
        <v>68</v>
      </c>
      <c r="E436" s="165" t="s">
        <v>56</v>
      </c>
      <c r="F436" s="165" t="s">
        <v>352</v>
      </c>
      <c r="G436" s="165"/>
      <c r="H436" s="167">
        <v>185832050</v>
      </c>
      <c r="I436" s="167">
        <v>218376760</v>
      </c>
      <c r="J436" s="198">
        <v>98744400</v>
      </c>
      <c r="K436" s="199"/>
    </row>
    <row r="437" spans="1:11" ht="15" customHeight="1" x14ac:dyDescent="0.25">
      <c r="A437" s="200" t="s">
        <v>384</v>
      </c>
      <c r="B437" s="201"/>
      <c r="C437" s="165" t="s">
        <v>60</v>
      </c>
      <c r="D437" s="165" t="s">
        <v>68</v>
      </c>
      <c r="E437" s="165" t="s">
        <v>56</v>
      </c>
      <c r="F437" s="169" t="s">
        <v>383</v>
      </c>
      <c r="G437" s="169"/>
      <c r="H437" s="167">
        <v>114262050</v>
      </c>
      <c r="I437" s="167">
        <v>119632360</v>
      </c>
      <c r="J437" s="198">
        <v>0</v>
      </c>
      <c r="K437" s="199"/>
    </row>
    <row r="438" spans="1:11" ht="15" customHeight="1" x14ac:dyDescent="0.25">
      <c r="A438" s="200" t="s">
        <v>527</v>
      </c>
      <c r="B438" s="201"/>
      <c r="C438" s="165" t="s">
        <v>60</v>
      </c>
      <c r="D438" s="165" t="s">
        <v>68</v>
      </c>
      <c r="E438" s="165" t="s">
        <v>56</v>
      </c>
      <c r="F438" s="169" t="s">
        <v>528</v>
      </c>
      <c r="G438" s="170"/>
      <c r="H438" s="167">
        <v>114262050</v>
      </c>
      <c r="I438" s="167">
        <v>119632360</v>
      </c>
      <c r="J438" s="198">
        <v>0</v>
      </c>
      <c r="K438" s="199"/>
    </row>
    <row r="439" spans="1:11" ht="23.25" customHeight="1" x14ac:dyDescent="0.25">
      <c r="A439" s="200" t="s">
        <v>529</v>
      </c>
      <c r="B439" s="201"/>
      <c r="C439" s="165" t="s">
        <v>60</v>
      </c>
      <c r="D439" s="165" t="s">
        <v>68</v>
      </c>
      <c r="E439" s="165" t="s">
        <v>56</v>
      </c>
      <c r="F439" s="169" t="s">
        <v>793</v>
      </c>
      <c r="G439" s="170"/>
      <c r="H439" s="167">
        <v>114262050</v>
      </c>
      <c r="I439" s="167">
        <v>119632360</v>
      </c>
      <c r="J439" s="198">
        <v>0</v>
      </c>
      <c r="K439" s="199"/>
    </row>
    <row r="440" spans="1:11" ht="23.25" customHeight="1" x14ac:dyDescent="0.25">
      <c r="A440" s="200" t="s">
        <v>263</v>
      </c>
      <c r="B440" s="201"/>
      <c r="C440" s="165" t="s">
        <v>60</v>
      </c>
      <c r="D440" s="165" t="s">
        <v>68</v>
      </c>
      <c r="E440" s="165" t="s">
        <v>56</v>
      </c>
      <c r="F440" s="169" t="s">
        <v>793</v>
      </c>
      <c r="G440" s="169" t="s">
        <v>262</v>
      </c>
      <c r="H440" s="167">
        <v>114262050</v>
      </c>
      <c r="I440" s="167">
        <v>119632360</v>
      </c>
      <c r="J440" s="198">
        <v>0</v>
      </c>
      <c r="K440" s="199"/>
    </row>
    <row r="441" spans="1:11" ht="15" customHeight="1" x14ac:dyDescent="0.25">
      <c r="A441" s="200" t="s">
        <v>261</v>
      </c>
      <c r="B441" s="201"/>
      <c r="C441" s="165" t="s">
        <v>60</v>
      </c>
      <c r="D441" s="165" t="s">
        <v>68</v>
      </c>
      <c r="E441" s="165" t="s">
        <v>56</v>
      </c>
      <c r="F441" s="169" t="s">
        <v>793</v>
      </c>
      <c r="G441" s="169" t="s">
        <v>260</v>
      </c>
      <c r="H441" s="167">
        <v>114262050</v>
      </c>
      <c r="I441" s="167">
        <v>119632360</v>
      </c>
      <c r="J441" s="198">
        <v>0</v>
      </c>
      <c r="K441" s="199"/>
    </row>
    <row r="442" spans="1:11" ht="23.25" customHeight="1" x14ac:dyDescent="0.25">
      <c r="A442" s="200" t="s">
        <v>956</v>
      </c>
      <c r="B442" s="201"/>
      <c r="C442" s="165" t="s">
        <v>60</v>
      </c>
      <c r="D442" s="165" t="s">
        <v>68</v>
      </c>
      <c r="E442" s="165" t="s">
        <v>56</v>
      </c>
      <c r="F442" s="169" t="s">
        <v>382</v>
      </c>
      <c r="G442" s="169"/>
      <c r="H442" s="167">
        <v>100000</v>
      </c>
      <c r="I442" s="167">
        <v>100000</v>
      </c>
      <c r="J442" s="198">
        <v>0</v>
      </c>
      <c r="K442" s="199"/>
    </row>
    <row r="443" spans="1:11" ht="45.75" customHeight="1" x14ac:dyDescent="0.25">
      <c r="A443" s="200" t="s">
        <v>957</v>
      </c>
      <c r="B443" s="201"/>
      <c r="C443" s="165" t="s">
        <v>60</v>
      </c>
      <c r="D443" s="165" t="s">
        <v>68</v>
      </c>
      <c r="E443" s="165" t="s">
        <v>56</v>
      </c>
      <c r="F443" s="169" t="s">
        <v>380</v>
      </c>
      <c r="G443" s="170"/>
      <c r="H443" s="167">
        <v>100000</v>
      </c>
      <c r="I443" s="167">
        <v>100000</v>
      </c>
      <c r="J443" s="198">
        <v>0</v>
      </c>
      <c r="K443" s="199"/>
    </row>
    <row r="444" spans="1:11" ht="34.5" customHeight="1" x14ac:dyDescent="0.25">
      <c r="A444" s="200" t="s">
        <v>778</v>
      </c>
      <c r="B444" s="201"/>
      <c r="C444" s="165" t="s">
        <v>60</v>
      </c>
      <c r="D444" s="165" t="s">
        <v>68</v>
      </c>
      <c r="E444" s="165" t="s">
        <v>56</v>
      </c>
      <c r="F444" s="169" t="s">
        <v>779</v>
      </c>
      <c r="G444" s="170"/>
      <c r="H444" s="167">
        <v>100000</v>
      </c>
      <c r="I444" s="167">
        <v>100000</v>
      </c>
      <c r="J444" s="198">
        <v>0</v>
      </c>
      <c r="K444" s="199"/>
    </row>
    <row r="445" spans="1:11" ht="23.25" customHeight="1" x14ac:dyDescent="0.25">
      <c r="A445" s="200" t="s">
        <v>107</v>
      </c>
      <c r="B445" s="201"/>
      <c r="C445" s="165" t="s">
        <v>60</v>
      </c>
      <c r="D445" s="165" t="s">
        <v>68</v>
      </c>
      <c r="E445" s="165" t="s">
        <v>56</v>
      </c>
      <c r="F445" s="169" t="s">
        <v>779</v>
      </c>
      <c r="G445" s="169" t="s">
        <v>106</v>
      </c>
      <c r="H445" s="167">
        <v>100000</v>
      </c>
      <c r="I445" s="167">
        <v>100000</v>
      </c>
      <c r="J445" s="198">
        <v>0</v>
      </c>
      <c r="K445" s="199"/>
    </row>
    <row r="446" spans="1:11" ht="23.25" customHeight="1" x14ac:dyDescent="0.25">
      <c r="A446" s="200" t="s">
        <v>105</v>
      </c>
      <c r="B446" s="201"/>
      <c r="C446" s="165" t="s">
        <v>60</v>
      </c>
      <c r="D446" s="165" t="s">
        <v>68</v>
      </c>
      <c r="E446" s="165" t="s">
        <v>56</v>
      </c>
      <c r="F446" s="169" t="s">
        <v>779</v>
      </c>
      <c r="G446" s="169" t="s">
        <v>104</v>
      </c>
      <c r="H446" s="167">
        <v>100000</v>
      </c>
      <c r="I446" s="167">
        <v>100000</v>
      </c>
      <c r="J446" s="198">
        <v>0</v>
      </c>
      <c r="K446" s="199"/>
    </row>
    <row r="447" spans="1:11" ht="23.25" customHeight="1" x14ac:dyDescent="0.25">
      <c r="A447" s="200" t="s">
        <v>671</v>
      </c>
      <c r="B447" s="201"/>
      <c r="C447" s="165" t="s">
        <v>60</v>
      </c>
      <c r="D447" s="165" t="s">
        <v>68</v>
      </c>
      <c r="E447" s="165" t="s">
        <v>56</v>
      </c>
      <c r="F447" s="169" t="s">
        <v>958</v>
      </c>
      <c r="G447" s="169"/>
      <c r="H447" s="167">
        <v>2000000</v>
      </c>
      <c r="I447" s="167">
        <v>0</v>
      </c>
      <c r="J447" s="198">
        <v>0</v>
      </c>
      <c r="K447" s="199"/>
    </row>
    <row r="448" spans="1:11" ht="23.25" customHeight="1" x14ac:dyDescent="0.25">
      <c r="A448" s="200" t="s">
        <v>959</v>
      </c>
      <c r="B448" s="201"/>
      <c r="C448" s="165" t="s">
        <v>60</v>
      </c>
      <c r="D448" s="165" t="s">
        <v>68</v>
      </c>
      <c r="E448" s="165" t="s">
        <v>56</v>
      </c>
      <c r="F448" s="169" t="s">
        <v>960</v>
      </c>
      <c r="G448" s="170"/>
      <c r="H448" s="167">
        <v>2000000</v>
      </c>
      <c r="I448" s="167">
        <v>0</v>
      </c>
      <c r="J448" s="198">
        <v>0</v>
      </c>
      <c r="K448" s="199"/>
    </row>
    <row r="449" spans="1:11" ht="34.5" customHeight="1" x14ac:dyDescent="0.25">
      <c r="A449" s="200" t="s">
        <v>961</v>
      </c>
      <c r="B449" s="201"/>
      <c r="C449" s="165" t="s">
        <v>60</v>
      </c>
      <c r="D449" s="165" t="s">
        <v>68</v>
      </c>
      <c r="E449" s="165" t="s">
        <v>56</v>
      </c>
      <c r="F449" s="169" t="s">
        <v>962</v>
      </c>
      <c r="G449" s="170"/>
      <c r="H449" s="167">
        <v>2000000</v>
      </c>
      <c r="I449" s="167">
        <v>0</v>
      </c>
      <c r="J449" s="198">
        <v>0</v>
      </c>
      <c r="K449" s="199"/>
    </row>
    <row r="450" spans="1:11" ht="23.25" customHeight="1" x14ac:dyDescent="0.25">
      <c r="A450" s="200" t="s">
        <v>97</v>
      </c>
      <c r="B450" s="201"/>
      <c r="C450" s="165" t="s">
        <v>60</v>
      </c>
      <c r="D450" s="165" t="s">
        <v>68</v>
      </c>
      <c r="E450" s="165" t="s">
        <v>56</v>
      </c>
      <c r="F450" s="169" t="s">
        <v>962</v>
      </c>
      <c r="G450" s="169" t="s">
        <v>75</v>
      </c>
      <c r="H450" s="167">
        <v>2000000</v>
      </c>
      <c r="I450" s="167">
        <v>0</v>
      </c>
      <c r="J450" s="198">
        <v>0</v>
      </c>
      <c r="K450" s="199"/>
    </row>
    <row r="451" spans="1:11" ht="15" customHeight="1" x14ac:dyDescent="0.25">
      <c r="A451" s="200" t="s">
        <v>124</v>
      </c>
      <c r="B451" s="201"/>
      <c r="C451" s="165" t="s">
        <v>60</v>
      </c>
      <c r="D451" s="165" t="s">
        <v>68</v>
      </c>
      <c r="E451" s="165" t="s">
        <v>56</v>
      </c>
      <c r="F451" s="169" t="s">
        <v>962</v>
      </c>
      <c r="G451" s="169" t="s">
        <v>78</v>
      </c>
      <c r="H451" s="167">
        <v>2000000</v>
      </c>
      <c r="I451" s="167">
        <v>0</v>
      </c>
      <c r="J451" s="198">
        <v>0</v>
      </c>
      <c r="K451" s="199"/>
    </row>
    <row r="452" spans="1:11" ht="15" customHeight="1" x14ac:dyDescent="0.25">
      <c r="A452" s="200" t="s">
        <v>132</v>
      </c>
      <c r="B452" s="201"/>
      <c r="C452" s="165" t="s">
        <v>60</v>
      </c>
      <c r="D452" s="165" t="s">
        <v>68</v>
      </c>
      <c r="E452" s="165" t="s">
        <v>56</v>
      </c>
      <c r="F452" s="169" t="s">
        <v>950</v>
      </c>
      <c r="G452" s="169"/>
      <c r="H452" s="167">
        <v>69470000</v>
      </c>
      <c r="I452" s="167">
        <v>98644400</v>
      </c>
      <c r="J452" s="198">
        <v>98744400</v>
      </c>
      <c r="K452" s="199"/>
    </row>
    <row r="453" spans="1:11" ht="23.25" customHeight="1" x14ac:dyDescent="0.25">
      <c r="A453" s="200" t="s">
        <v>130</v>
      </c>
      <c r="B453" s="201"/>
      <c r="C453" s="165" t="s">
        <v>60</v>
      </c>
      <c r="D453" s="165" t="s">
        <v>68</v>
      </c>
      <c r="E453" s="165" t="s">
        <v>56</v>
      </c>
      <c r="F453" s="169" t="s">
        <v>951</v>
      </c>
      <c r="G453" s="170"/>
      <c r="H453" s="167">
        <v>69470000</v>
      </c>
      <c r="I453" s="167">
        <v>98644400</v>
      </c>
      <c r="J453" s="198">
        <v>98744400</v>
      </c>
      <c r="K453" s="199"/>
    </row>
    <row r="454" spans="1:11" ht="34.5" customHeight="1" x14ac:dyDescent="0.25">
      <c r="A454" s="200" t="s">
        <v>778</v>
      </c>
      <c r="B454" s="201"/>
      <c r="C454" s="165" t="s">
        <v>60</v>
      </c>
      <c r="D454" s="165" t="s">
        <v>68</v>
      </c>
      <c r="E454" s="165" t="s">
        <v>56</v>
      </c>
      <c r="F454" s="169" t="s">
        <v>963</v>
      </c>
      <c r="G454" s="170"/>
      <c r="H454" s="167">
        <v>3000000</v>
      </c>
      <c r="I454" s="167">
        <v>11815000</v>
      </c>
      <c r="J454" s="198">
        <v>11915000</v>
      </c>
      <c r="K454" s="199"/>
    </row>
    <row r="455" spans="1:11" ht="23.25" customHeight="1" x14ac:dyDescent="0.25">
      <c r="A455" s="200" t="s">
        <v>107</v>
      </c>
      <c r="B455" s="201"/>
      <c r="C455" s="165" t="s">
        <v>60</v>
      </c>
      <c r="D455" s="165" t="s">
        <v>68</v>
      </c>
      <c r="E455" s="165" t="s">
        <v>56</v>
      </c>
      <c r="F455" s="169" t="s">
        <v>963</v>
      </c>
      <c r="G455" s="169" t="s">
        <v>106</v>
      </c>
      <c r="H455" s="167">
        <v>3000000</v>
      </c>
      <c r="I455" s="167">
        <v>11815000</v>
      </c>
      <c r="J455" s="198">
        <v>11915000</v>
      </c>
      <c r="K455" s="199"/>
    </row>
    <row r="456" spans="1:11" ht="23.25" customHeight="1" x14ac:dyDescent="0.25">
      <c r="A456" s="200" t="s">
        <v>105</v>
      </c>
      <c r="B456" s="201"/>
      <c r="C456" s="165" t="s">
        <v>60</v>
      </c>
      <c r="D456" s="165" t="s">
        <v>68</v>
      </c>
      <c r="E456" s="165" t="s">
        <v>56</v>
      </c>
      <c r="F456" s="169" t="s">
        <v>963</v>
      </c>
      <c r="G456" s="169" t="s">
        <v>104</v>
      </c>
      <c r="H456" s="167">
        <v>3000000</v>
      </c>
      <c r="I456" s="167">
        <v>11815000</v>
      </c>
      <c r="J456" s="198">
        <v>11915000</v>
      </c>
      <c r="K456" s="199"/>
    </row>
    <row r="457" spans="1:11" ht="34.5" customHeight="1" x14ac:dyDescent="0.25">
      <c r="A457" s="200" t="s">
        <v>952</v>
      </c>
      <c r="B457" s="201"/>
      <c r="C457" s="165" t="s">
        <v>60</v>
      </c>
      <c r="D457" s="165" t="s">
        <v>68</v>
      </c>
      <c r="E457" s="165" t="s">
        <v>56</v>
      </c>
      <c r="F457" s="169" t="s">
        <v>953</v>
      </c>
      <c r="G457" s="170"/>
      <c r="H457" s="167">
        <v>66470000</v>
      </c>
      <c r="I457" s="167">
        <v>86829400</v>
      </c>
      <c r="J457" s="198">
        <v>86829400</v>
      </c>
      <c r="K457" s="199"/>
    </row>
    <row r="458" spans="1:11" ht="45.75" customHeight="1" x14ac:dyDescent="0.25">
      <c r="A458" s="200" t="s">
        <v>111</v>
      </c>
      <c r="B458" s="201"/>
      <c r="C458" s="165" t="s">
        <v>60</v>
      </c>
      <c r="D458" s="165" t="s">
        <v>68</v>
      </c>
      <c r="E458" s="165" t="s">
        <v>56</v>
      </c>
      <c r="F458" s="169" t="s">
        <v>953</v>
      </c>
      <c r="G458" s="169" t="s">
        <v>110</v>
      </c>
      <c r="H458" s="167">
        <v>65400000</v>
      </c>
      <c r="I458" s="167">
        <v>84187400</v>
      </c>
      <c r="J458" s="198">
        <v>84187400</v>
      </c>
      <c r="K458" s="199"/>
    </row>
    <row r="459" spans="1:11" ht="15" customHeight="1" x14ac:dyDescent="0.25">
      <c r="A459" s="200" t="s">
        <v>109</v>
      </c>
      <c r="B459" s="201"/>
      <c r="C459" s="165" t="s">
        <v>60</v>
      </c>
      <c r="D459" s="165" t="s">
        <v>68</v>
      </c>
      <c r="E459" s="165" t="s">
        <v>56</v>
      </c>
      <c r="F459" s="169" t="s">
        <v>953</v>
      </c>
      <c r="G459" s="169" t="s">
        <v>108</v>
      </c>
      <c r="H459" s="167">
        <v>65400000</v>
      </c>
      <c r="I459" s="167">
        <v>84187400</v>
      </c>
      <c r="J459" s="198">
        <v>84187400</v>
      </c>
      <c r="K459" s="199"/>
    </row>
    <row r="460" spans="1:11" ht="23.25" customHeight="1" x14ac:dyDescent="0.25">
      <c r="A460" s="200" t="s">
        <v>107</v>
      </c>
      <c r="B460" s="201"/>
      <c r="C460" s="165" t="s">
        <v>60</v>
      </c>
      <c r="D460" s="165" t="s">
        <v>68</v>
      </c>
      <c r="E460" s="165" t="s">
        <v>56</v>
      </c>
      <c r="F460" s="169" t="s">
        <v>953</v>
      </c>
      <c r="G460" s="169" t="s">
        <v>106</v>
      </c>
      <c r="H460" s="167">
        <v>1068929</v>
      </c>
      <c r="I460" s="167">
        <v>2542000</v>
      </c>
      <c r="J460" s="198">
        <v>2542000</v>
      </c>
      <c r="K460" s="199"/>
    </row>
    <row r="461" spans="1:11" ht="23.25" customHeight="1" x14ac:dyDescent="0.25">
      <c r="A461" s="200" t="s">
        <v>105</v>
      </c>
      <c r="B461" s="201"/>
      <c r="C461" s="165" t="s">
        <v>60</v>
      </c>
      <c r="D461" s="165" t="s">
        <v>68</v>
      </c>
      <c r="E461" s="165" t="s">
        <v>56</v>
      </c>
      <c r="F461" s="169" t="s">
        <v>953</v>
      </c>
      <c r="G461" s="169" t="s">
        <v>104</v>
      </c>
      <c r="H461" s="167">
        <v>1068929</v>
      </c>
      <c r="I461" s="167">
        <v>2542000</v>
      </c>
      <c r="J461" s="198">
        <v>2542000</v>
      </c>
      <c r="K461" s="199"/>
    </row>
    <row r="462" spans="1:11" ht="15" customHeight="1" x14ac:dyDescent="0.25">
      <c r="A462" s="200" t="s">
        <v>221</v>
      </c>
      <c r="B462" s="201"/>
      <c r="C462" s="165" t="s">
        <v>60</v>
      </c>
      <c r="D462" s="165" t="s">
        <v>68</v>
      </c>
      <c r="E462" s="165" t="s">
        <v>56</v>
      </c>
      <c r="F462" s="169" t="s">
        <v>953</v>
      </c>
      <c r="G462" s="169" t="s">
        <v>64</v>
      </c>
      <c r="H462" s="167">
        <v>1071</v>
      </c>
      <c r="I462" s="167">
        <v>100000</v>
      </c>
      <c r="J462" s="198">
        <v>100000</v>
      </c>
      <c r="K462" s="199"/>
    </row>
    <row r="463" spans="1:11" ht="15" customHeight="1" x14ac:dyDescent="0.25">
      <c r="A463" s="200" t="s">
        <v>220</v>
      </c>
      <c r="B463" s="201"/>
      <c r="C463" s="165" t="s">
        <v>60</v>
      </c>
      <c r="D463" s="165" t="s">
        <v>68</v>
      </c>
      <c r="E463" s="165" t="s">
        <v>56</v>
      </c>
      <c r="F463" s="169" t="s">
        <v>953</v>
      </c>
      <c r="G463" s="169" t="s">
        <v>219</v>
      </c>
      <c r="H463" s="167">
        <v>1071</v>
      </c>
      <c r="I463" s="167">
        <v>100000</v>
      </c>
      <c r="J463" s="198">
        <v>100000</v>
      </c>
      <c r="K463" s="199"/>
    </row>
    <row r="464" spans="1:11" ht="15" customHeight="1" x14ac:dyDescent="0.25">
      <c r="A464" s="196" t="s">
        <v>375</v>
      </c>
      <c r="B464" s="197"/>
      <c r="C464" s="165" t="s">
        <v>60</v>
      </c>
      <c r="D464" s="165" t="s">
        <v>68</v>
      </c>
      <c r="E464" s="165" t="s">
        <v>84</v>
      </c>
      <c r="F464" s="166"/>
      <c r="G464" s="166"/>
      <c r="H464" s="167">
        <v>1651916750</v>
      </c>
      <c r="I464" s="167">
        <v>1467698530</v>
      </c>
      <c r="J464" s="198">
        <v>1763053740</v>
      </c>
      <c r="K464" s="199"/>
    </row>
    <row r="465" spans="1:11" ht="23.25" customHeight="1" x14ac:dyDescent="0.25">
      <c r="A465" s="196" t="s">
        <v>374</v>
      </c>
      <c r="B465" s="197"/>
      <c r="C465" s="165" t="s">
        <v>60</v>
      </c>
      <c r="D465" s="165" t="s">
        <v>68</v>
      </c>
      <c r="E465" s="165" t="s">
        <v>84</v>
      </c>
      <c r="F465" s="165" t="s">
        <v>373</v>
      </c>
      <c r="G465" s="165"/>
      <c r="H465" s="167">
        <v>50215700</v>
      </c>
      <c r="I465" s="167">
        <v>50215700</v>
      </c>
      <c r="J465" s="198">
        <v>50215700</v>
      </c>
      <c r="K465" s="199"/>
    </row>
    <row r="466" spans="1:11" ht="23.25" customHeight="1" x14ac:dyDescent="0.25">
      <c r="A466" s="200" t="s">
        <v>372</v>
      </c>
      <c r="B466" s="201"/>
      <c r="C466" s="165" t="s">
        <v>60</v>
      </c>
      <c r="D466" s="165" t="s">
        <v>68</v>
      </c>
      <c r="E466" s="165" t="s">
        <v>84</v>
      </c>
      <c r="F466" s="169" t="s">
        <v>371</v>
      </c>
      <c r="G466" s="169"/>
      <c r="H466" s="167">
        <v>50215700</v>
      </c>
      <c r="I466" s="167">
        <v>50215700</v>
      </c>
      <c r="J466" s="198">
        <v>50215700</v>
      </c>
      <c r="K466" s="199"/>
    </row>
    <row r="467" spans="1:11" ht="15" customHeight="1" x14ac:dyDescent="0.25">
      <c r="A467" s="200" t="s">
        <v>946</v>
      </c>
      <c r="B467" s="201"/>
      <c r="C467" s="165" t="s">
        <v>60</v>
      </c>
      <c r="D467" s="165" t="s">
        <v>68</v>
      </c>
      <c r="E467" s="165" t="s">
        <v>84</v>
      </c>
      <c r="F467" s="169" t="s">
        <v>370</v>
      </c>
      <c r="G467" s="170"/>
      <c r="H467" s="167">
        <v>50215700</v>
      </c>
      <c r="I467" s="167">
        <v>50215700</v>
      </c>
      <c r="J467" s="198">
        <v>50215700</v>
      </c>
      <c r="K467" s="199"/>
    </row>
    <row r="468" spans="1:11" ht="15" customHeight="1" x14ac:dyDescent="0.25">
      <c r="A468" s="200" t="s">
        <v>964</v>
      </c>
      <c r="B468" s="201"/>
      <c r="C468" s="165" t="s">
        <v>60</v>
      </c>
      <c r="D468" s="165" t="s">
        <v>68</v>
      </c>
      <c r="E468" s="165" t="s">
        <v>84</v>
      </c>
      <c r="F468" s="169" t="s">
        <v>965</v>
      </c>
      <c r="G468" s="170"/>
      <c r="H468" s="167">
        <v>39778100</v>
      </c>
      <c r="I468" s="167">
        <v>39778100</v>
      </c>
      <c r="J468" s="198">
        <v>39778100</v>
      </c>
      <c r="K468" s="199"/>
    </row>
    <row r="469" spans="1:11" ht="45.75" customHeight="1" x14ac:dyDescent="0.25">
      <c r="A469" s="200" t="s">
        <v>111</v>
      </c>
      <c r="B469" s="201"/>
      <c r="C469" s="165" t="s">
        <v>60</v>
      </c>
      <c r="D469" s="165" t="s">
        <v>68</v>
      </c>
      <c r="E469" s="165" t="s">
        <v>84</v>
      </c>
      <c r="F469" s="169" t="s">
        <v>965</v>
      </c>
      <c r="G469" s="169" t="s">
        <v>110</v>
      </c>
      <c r="H469" s="167">
        <v>28750790</v>
      </c>
      <c r="I469" s="167">
        <v>28750790</v>
      </c>
      <c r="J469" s="198">
        <v>28750790</v>
      </c>
      <c r="K469" s="199"/>
    </row>
    <row r="470" spans="1:11" ht="15" customHeight="1" x14ac:dyDescent="0.25">
      <c r="A470" s="200" t="s">
        <v>109</v>
      </c>
      <c r="B470" s="201"/>
      <c r="C470" s="165" t="s">
        <v>60</v>
      </c>
      <c r="D470" s="165" t="s">
        <v>68</v>
      </c>
      <c r="E470" s="165" t="s">
        <v>84</v>
      </c>
      <c r="F470" s="169" t="s">
        <v>965</v>
      </c>
      <c r="G470" s="169" t="s">
        <v>108</v>
      </c>
      <c r="H470" s="167">
        <v>28750790</v>
      </c>
      <c r="I470" s="167">
        <v>28750790</v>
      </c>
      <c r="J470" s="198">
        <v>28750790</v>
      </c>
      <c r="K470" s="199"/>
    </row>
    <row r="471" spans="1:11" ht="23.25" customHeight="1" x14ac:dyDescent="0.25">
      <c r="A471" s="200" t="s">
        <v>107</v>
      </c>
      <c r="B471" s="201"/>
      <c r="C471" s="165" t="s">
        <v>60</v>
      </c>
      <c r="D471" s="165" t="s">
        <v>68</v>
      </c>
      <c r="E471" s="165" t="s">
        <v>84</v>
      </c>
      <c r="F471" s="169" t="s">
        <v>965</v>
      </c>
      <c r="G471" s="169" t="s">
        <v>106</v>
      </c>
      <c r="H471" s="167">
        <v>10916110</v>
      </c>
      <c r="I471" s="167">
        <v>10916110</v>
      </c>
      <c r="J471" s="198">
        <v>10916110</v>
      </c>
      <c r="K471" s="199"/>
    </row>
    <row r="472" spans="1:11" ht="23.25" customHeight="1" x14ac:dyDescent="0.25">
      <c r="A472" s="200" t="s">
        <v>105</v>
      </c>
      <c r="B472" s="201"/>
      <c r="C472" s="165" t="s">
        <v>60</v>
      </c>
      <c r="D472" s="165" t="s">
        <v>68</v>
      </c>
      <c r="E472" s="165" t="s">
        <v>84</v>
      </c>
      <c r="F472" s="169" t="s">
        <v>965</v>
      </c>
      <c r="G472" s="169" t="s">
        <v>104</v>
      </c>
      <c r="H472" s="167">
        <v>10916110</v>
      </c>
      <c r="I472" s="167">
        <v>10916110</v>
      </c>
      <c r="J472" s="198">
        <v>10916110</v>
      </c>
      <c r="K472" s="199"/>
    </row>
    <row r="473" spans="1:11" ht="15" customHeight="1" x14ac:dyDescent="0.25">
      <c r="A473" s="200" t="s">
        <v>221</v>
      </c>
      <c r="B473" s="201"/>
      <c r="C473" s="165" t="s">
        <v>60</v>
      </c>
      <c r="D473" s="165" t="s">
        <v>68</v>
      </c>
      <c r="E473" s="165" t="s">
        <v>84</v>
      </c>
      <c r="F473" s="169" t="s">
        <v>965</v>
      </c>
      <c r="G473" s="169" t="s">
        <v>64</v>
      </c>
      <c r="H473" s="167">
        <v>111200</v>
      </c>
      <c r="I473" s="167">
        <v>111200</v>
      </c>
      <c r="J473" s="198">
        <v>111200</v>
      </c>
      <c r="K473" s="199"/>
    </row>
    <row r="474" spans="1:11" ht="15" customHeight="1" x14ac:dyDescent="0.25">
      <c r="A474" s="200" t="s">
        <v>220</v>
      </c>
      <c r="B474" s="201"/>
      <c r="C474" s="165" t="s">
        <v>60</v>
      </c>
      <c r="D474" s="165" t="s">
        <v>68</v>
      </c>
      <c r="E474" s="165" t="s">
        <v>84</v>
      </c>
      <c r="F474" s="169" t="s">
        <v>965</v>
      </c>
      <c r="G474" s="169" t="s">
        <v>219</v>
      </c>
      <c r="H474" s="167">
        <v>111200</v>
      </c>
      <c r="I474" s="167">
        <v>111200</v>
      </c>
      <c r="J474" s="198">
        <v>111200</v>
      </c>
      <c r="K474" s="199"/>
    </row>
    <row r="475" spans="1:11" ht="23.25" customHeight="1" x14ac:dyDescent="0.25">
      <c r="A475" s="200" t="s">
        <v>966</v>
      </c>
      <c r="B475" s="201"/>
      <c r="C475" s="165" t="s">
        <v>60</v>
      </c>
      <c r="D475" s="165" t="s">
        <v>68</v>
      </c>
      <c r="E475" s="165" t="s">
        <v>84</v>
      </c>
      <c r="F475" s="169" t="s">
        <v>967</v>
      </c>
      <c r="G475" s="170"/>
      <c r="H475" s="167">
        <v>10437600</v>
      </c>
      <c r="I475" s="167">
        <v>10437600</v>
      </c>
      <c r="J475" s="198">
        <v>10437600</v>
      </c>
      <c r="K475" s="199"/>
    </row>
    <row r="476" spans="1:11" ht="45.75" customHeight="1" x14ac:dyDescent="0.25">
      <c r="A476" s="200" t="s">
        <v>111</v>
      </c>
      <c r="B476" s="201"/>
      <c r="C476" s="165" t="s">
        <v>60</v>
      </c>
      <c r="D476" s="165" t="s">
        <v>68</v>
      </c>
      <c r="E476" s="165" t="s">
        <v>84</v>
      </c>
      <c r="F476" s="169" t="s">
        <v>967</v>
      </c>
      <c r="G476" s="169" t="s">
        <v>110</v>
      </c>
      <c r="H476" s="167">
        <v>9812600</v>
      </c>
      <c r="I476" s="167">
        <v>9812600</v>
      </c>
      <c r="J476" s="198">
        <v>9812600</v>
      </c>
      <c r="K476" s="199"/>
    </row>
    <row r="477" spans="1:11" ht="15" customHeight="1" x14ac:dyDescent="0.25">
      <c r="A477" s="200" t="s">
        <v>109</v>
      </c>
      <c r="B477" s="201"/>
      <c r="C477" s="165" t="s">
        <v>60</v>
      </c>
      <c r="D477" s="165" t="s">
        <v>68</v>
      </c>
      <c r="E477" s="165" t="s">
        <v>84</v>
      </c>
      <c r="F477" s="169" t="s">
        <v>967</v>
      </c>
      <c r="G477" s="169" t="s">
        <v>108</v>
      </c>
      <c r="H477" s="167">
        <v>9812600</v>
      </c>
      <c r="I477" s="167">
        <v>9812600</v>
      </c>
      <c r="J477" s="198">
        <v>9812600</v>
      </c>
      <c r="K477" s="199"/>
    </row>
    <row r="478" spans="1:11" ht="23.25" customHeight="1" x14ac:dyDescent="0.25">
      <c r="A478" s="200" t="s">
        <v>107</v>
      </c>
      <c r="B478" s="201"/>
      <c r="C478" s="165" t="s">
        <v>60</v>
      </c>
      <c r="D478" s="165" t="s">
        <v>68</v>
      </c>
      <c r="E478" s="165" t="s">
        <v>84</v>
      </c>
      <c r="F478" s="169" t="s">
        <v>967</v>
      </c>
      <c r="G478" s="169" t="s">
        <v>106</v>
      </c>
      <c r="H478" s="167">
        <v>625000</v>
      </c>
      <c r="I478" s="167">
        <v>625000</v>
      </c>
      <c r="J478" s="198">
        <v>625000</v>
      </c>
      <c r="K478" s="199"/>
    </row>
    <row r="479" spans="1:11" ht="23.25" customHeight="1" x14ac:dyDescent="0.25">
      <c r="A479" s="200" t="s">
        <v>105</v>
      </c>
      <c r="B479" s="201"/>
      <c r="C479" s="165" t="s">
        <v>60</v>
      </c>
      <c r="D479" s="165" t="s">
        <v>68</v>
      </c>
      <c r="E479" s="165" t="s">
        <v>84</v>
      </c>
      <c r="F479" s="169" t="s">
        <v>967</v>
      </c>
      <c r="G479" s="169" t="s">
        <v>104</v>
      </c>
      <c r="H479" s="167">
        <v>625000</v>
      </c>
      <c r="I479" s="167">
        <v>625000</v>
      </c>
      <c r="J479" s="198">
        <v>625000</v>
      </c>
      <c r="K479" s="199"/>
    </row>
    <row r="480" spans="1:11" ht="34.5" customHeight="1" x14ac:dyDescent="0.25">
      <c r="A480" s="196" t="s">
        <v>175</v>
      </c>
      <c r="B480" s="197"/>
      <c r="C480" s="165" t="s">
        <v>60</v>
      </c>
      <c r="D480" s="165" t="s">
        <v>68</v>
      </c>
      <c r="E480" s="165" t="s">
        <v>84</v>
      </c>
      <c r="F480" s="165" t="s">
        <v>174</v>
      </c>
      <c r="G480" s="165"/>
      <c r="H480" s="167">
        <v>8000000</v>
      </c>
      <c r="I480" s="167">
        <v>8000000</v>
      </c>
      <c r="J480" s="198">
        <v>8000000</v>
      </c>
      <c r="K480" s="199"/>
    </row>
    <row r="481" spans="1:11" ht="15" customHeight="1" x14ac:dyDescent="0.25">
      <c r="A481" s="200" t="s">
        <v>968</v>
      </c>
      <c r="B481" s="201"/>
      <c r="C481" s="165" t="s">
        <v>60</v>
      </c>
      <c r="D481" s="165" t="s">
        <v>68</v>
      </c>
      <c r="E481" s="165" t="s">
        <v>84</v>
      </c>
      <c r="F481" s="169" t="s">
        <v>695</v>
      </c>
      <c r="G481" s="169"/>
      <c r="H481" s="167">
        <v>8000000</v>
      </c>
      <c r="I481" s="167">
        <v>8000000</v>
      </c>
      <c r="J481" s="198">
        <v>8000000</v>
      </c>
      <c r="K481" s="199"/>
    </row>
    <row r="482" spans="1:11" ht="23.25" customHeight="1" x14ac:dyDescent="0.25">
      <c r="A482" s="200" t="s">
        <v>969</v>
      </c>
      <c r="B482" s="201"/>
      <c r="C482" s="165" t="s">
        <v>60</v>
      </c>
      <c r="D482" s="165" t="s">
        <v>68</v>
      </c>
      <c r="E482" s="165" t="s">
        <v>84</v>
      </c>
      <c r="F482" s="169" t="s">
        <v>970</v>
      </c>
      <c r="G482" s="170"/>
      <c r="H482" s="167">
        <v>8000000</v>
      </c>
      <c r="I482" s="167">
        <v>8000000</v>
      </c>
      <c r="J482" s="198">
        <v>8000000</v>
      </c>
      <c r="K482" s="199"/>
    </row>
    <row r="483" spans="1:11" ht="34.5" customHeight="1" x14ac:dyDescent="0.25">
      <c r="A483" s="200" t="s">
        <v>971</v>
      </c>
      <c r="B483" s="201"/>
      <c r="C483" s="165" t="s">
        <v>60</v>
      </c>
      <c r="D483" s="165" t="s">
        <v>68</v>
      </c>
      <c r="E483" s="165" t="s">
        <v>84</v>
      </c>
      <c r="F483" s="169" t="s">
        <v>972</v>
      </c>
      <c r="G483" s="170"/>
      <c r="H483" s="167">
        <v>8000000</v>
      </c>
      <c r="I483" s="167">
        <v>8000000</v>
      </c>
      <c r="J483" s="198">
        <v>8000000</v>
      </c>
      <c r="K483" s="199"/>
    </row>
    <row r="484" spans="1:11" ht="23.25" customHeight="1" x14ac:dyDescent="0.25">
      <c r="A484" s="200" t="s">
        <v>107</v>
      </c>
      <c r="B484" s="201"/>
      <c r="C484" s="165" t="s">
        <v>60</v>
      </c>
      <c r="D484" s="165" t="s">
        <v>68</v>
      </c>
      <c r="E484" s="165" t="s">
        <v>84</v>
      </c>
      <c r="F484" s="169" t="s">
        <v>972</v>
      </c>
      <c r="G484" s="169" t="s">
        <v>106</v>
      </c>
      <c r="H484" s="167">
        <v>8000000</v>
      </c>
      <c r="I484" s="167">
        <v>8000000</v>
      </c>
      <c r="J484" s="198">
        <v>8000000</v>
      </c>
      <c r="K484" s="199"/>
    </row>
    <row r="485" spans="1:11" ht="23.25" customHeight="1" x14ac:dyDescent="0.25">
      <c r="A485" s="200" t="s">
        <v>105</v>
      </c>
      <c r="B485" s="201"/>
      <c r="C485" s="165" t="s">
        <v>60</v>
      </c>
      <c r="D485" s="165" t="s">
        <v>68</v>
      </c>
      <c r="E485" s="165" t="s">
        <v>84</v>
      </c>
      <c r="F485" s="169" t="s">
        <v>972</v>
      </c>
      <c r="G485" s="169" t="s">
        <v>104</v>
      </c>
      <c r="H485" s="167">
        <v>8000000</v>
      </c>
      <c r="I485" s="167">
        <v>8000000</v>
      </c>
      <c r="J485" s="198">
        <v>8000000</v>
      </c>
      <c r="K485" s="199"/>
    </row>
    <row r="486" spans="1:11" ht="23.25" customHeight="1" x14ac:dyDescent="0.25">
      <c r="A486" s="196" t="s">
        <v>364</v>
      </c>
      <c r="B486" s="197"/>
      <c r="C486" s="165" t="s">
        <v>60</v>
      </c>
      <c r="D486" s="165" t="s">
        <v>68</v>
      </c>
      <c r="E486" s="165" t="s">
        <v>84</v>
      </c>
      <c r="F486" s="165" t="s">
        <v>363</v>
      </c>
      <c r="G486" s="165"/>
      <c r="H486" s="167">
        <v>1593701050</v>
      </c>
      <c r="I486" s="167">
        <v>1409482830</v>
      </c>
      <c r="J486" s="198">
        <v>1704838040</v>
      </c>
      <c r="K486" s="199"/>
    </row>
    <row r="487" spans="1:11" ht="15" customHeight="1" x14ac:dyDescent="0.25">
      <c r="A487" s="200" t="s">
        <v>362</v>
      </c>
      <c r="B487" s="201"/>
      <c r="C487" s="165" t="s">
        <v>60</v>
      </c>
      <c r="D487" s="165" t="s">
        <v>68</v>
      </c>
      <c r="E487" s="165" t="s">
        <v>84</v>
      </c>
      <c r="F487" s="169" t="s">
        <v>361</v>
      </c>
      <c r="G487" s="169"/>
      <c r="H487" s="167">
        <v>318613220</v>
      </c>
      <c r="I487" s="167">
        <v>221000000</v>
      </c>
      <c r="J487" s="198">
        <v>300000000</v>
      </c>
      <c r="K487" s="199"/>
    </row>
    <row r="488" spans="1:11" ht="23.25" customHeight="1" x14ac:dyDescent="0.25">
      <c r="A488" s="200" t="s">
        <v>360</v>
      </c>
      <c r="B488" s="201"/>
      <c r="C488" s="165" t="s">
        <v>60</v>
      </c>
      <c r="D488" s="165" t="s">
        <v>68</v>
      </c>
      <c r="E488" s="165" t="s">
        <v>84</v>
      </c>
      <c r="F488" s="169" t="s">
        <v>359</v>
      </c>
      <c r="G488" s="170"/>
      <c r="H488" s="167">
        <v>318613220</v>
      </c>
      <c r="I488" s="167">
        <v>0</v>
      </c>
      <c r="J488" s="198">
        <v>0</v>
      </c>
      <c r="K488" s="199"/>
    </row>
    <row r="489" spans="1:11" ht="34.5" customHeight="1" x14ac:dyDescent="0.25">
      <c r="A489" s="200" t="s">
        <v>973</v>
      </c>
      <c r="B489" s="201"/>
      <c r="C489" s="165" t="s">
        <v>60</v>
      </c>
      <c r="D489" s="165" t="s">
        <v>68</v>
      </c>
      <c r="E489" s="165" t="s">
        <v>84</v>
      </c>
      <c r="F489" s="169" t="s">
        <v>974</v>
      </c>
      <c r="G489" s="170"/>
      <c r="H489" s="167">
        <v>166546250</v>
      </c>
      <c r="I489" s="167">
        <v>0</v>
      </c>
      <c r="J489" s="198">
        <v>0</v>
      </c>
      <c r="K489" s="199"/>
    </row>
    <row r="490" spans="1:11" ht="23.25" customHeight="1" x14ac:dyDescent="0.25">
      <c r="A490" s="200" t="s">
        <v>107</v>
      </c>
      <c r="B490" s="201"/>
      <c r="C490" s="165" t="s">
        <v>60</v>
      </c>
      <c r="D490" s="165" t="s">
        <v>68</v>
      </c>
      <c r="E490" s="165" t="s">
        <v>84</v>
      </c>
      <c r="F490" s="169" t="s">
        <v>974</v>
      </c>
      <c r="G490" s="169" t="s">
        <v>106</v>
      </c>
      <c r="H490" s="167">
        <v>166546250</v>
      </c>
      <c r="I490" s="167">
        <v>0</v>
      </c>
      <c r="J490" s="198">
        <v>0</v>
      </c>
      <c r="K490" s="199"/>
    </row>
    <row r="491" spans="1:11" ht="23.25" customHeight="1" x14ac:dyDescent="0.25">
      <c r="A491" s="200" t="s">
        <v>105</v>
      </c>
      <c r="B491" s="201"/>
      <c r="C491" s="165" t="s">
        <v>60</v>
      </c>
      <c r="D491" s="165" t="s">
        <v>68</v>
      </c>
      <c r="E491" s="165" t="s">
        <v>84</v>
      </c>
      <c r="F491" s="169" t="s">
        <v>974</v>
      </c>
      <c r="G491" s="169" t="s">
        <v>104</v>
      </c>
      <c r="H491" s="167">
        <v>166546250</v>
      </c>
      <c r="I491" s="167">
        <v>0</v>
      </c>
      <c r="J491" s="198">
        <v>0</v>
      </c>
      <c r="K491" s="199"/>
    </row>
    <row r="492" spans="1:11" ht="34.5" customHeight="1" x14ac:dyDescent="0.25">
      <c r="A492" s="200" t="s">
        <v>975</v>
      </c>
      <c r="B492" s="201"/>
      <c r="C492" s="165" t="s">
        <v>60</v>
      </c>
      <c r="D492" s="165" t="s">
        <v>68</v>
      </c>
      <c r="E492" s="165" t="s">
        <v>84</v>
      </c>
      <c r="F492" s="169" t="s">
        <v>976</v>
      </c>
      <c r="G492" s="170"/>
      <c r="H492" s="167">
        <v>3000000</v>
      </c>
      <c r="I492" s="167">
        <v>0</v>
      </c>
      <c r="J492" s="198">
        <v>0</v>
      </c>
      <c r="K492" s="199"/>
    </row>
    <row r="493" spans="1:11" ht="23.25" customHeight="1" x14ac:dyDescent="0.25">
      <c r="A493" s="200" t="s">
        <v>107</v>
      </c>
      <c r="B493" s="201"/>
      <c r="C493" s="165" t="s">
        <v>60</v>
      </c>
      <c r="D493" s="165" t="s">
        <v>68</v>
      </c>
      <c r="E493" s="165" t="s">
        <v>84</v>
      </c>
      <c r="F493" s="169" t="s">
        <v>976</v>
      </c>
      <c r="G493" s="169" t="s">
        <v>106</v>
      </c>
      <c r="H493" s="167">
        <v>3000000</v>
      </c>
      <c r="I493" s="167">
        <v>0</v>
      </c>
      <c r="J493" s="198">
        <v>0</v>
      </c>
      <c r="K493" s="199"/>
    </row>
    <row r="494" spans="1:11" ht="23.25" customHeight="1" x14ac:dyDescent="0.25">
      <c r="A494" s="200" t="s">
        <v>105</v>
      </c>
      <c r="B494" s="201"/>
      <c r="C494" s="165" t="s">
        <v>60</v>
      </c>
      <c r="D494" s="165" t="s">
        <v>68</v>
      </c>
      <c r="E494" s="165" t="s">
        <v>84</v>
      </c>
      <c r="F494" s="169" t="s">
        <v>976</v>
      </c>
      <c r="G494" s="169" t="s">
        <v>104</v>
      </c>
      <c r="H494" s="167">
        <v>3000000</v>
      </c>
      <c r="I494" s="167">
        <v>0</v>
      </c>
      <c r="J494" s="198">
        <v>0</v>
      </c>
      <c r="K494" s="199"/>
    </row>
    <row r="495" spans="1:11" ht="34.5" customHeight="1" x14ac:dyDescent="0.25">
      <c r="A495" s="200" t="s">
        <v>977</v>
      </c>
      <c r="B495" s="201"/>
      <c r="C495" s="165" t="s">
        <v>60</v>
      </c>
      <c r="D495" s="165" t="s">
        <v>68</v>
      </c>
      <c r="E495" s="165" t="s">
        <v>84</v>
      </c>
      <c r="F495" s="169" t="s">
        <v>978</v>
      </c>
      <c r="G495" s="170"/>
      <c r="H495" s="167">
        <v>7000000</v>
      </c>
      <c r="I495" s="167">
        <v>0</v>
      </c>
      <c r="J495" s="198">
        <v>0</v>
      </c>
      <c r="K495" s="199"/>
    </row>
    <row r="496" spans="1:11" ht="23.25" customHeight="1" x14ac:dyDescent="0.25">
      <c r="A496" s="200" t="s">
        <v>107</v>
      </c>
      <c r="B496" s="201"/>
      <c r="C496" s="165" t="s">
        <v>60</v>
      </c>
      <c r="D496" s="165" t="s">
        <v>68</v>
      </c>
      <c r="E496" s="165" t="s">
        <v>84</v>
      </c>
      <c r="F496" s="169" t="s">
        <v>978</v>
      </c>
      <c r="G496" s="169" t="s">
        <v>106</v>
      </c>
      <c r="H496" s="167">
        <v>7000000</v>
      </c>
      <c r="I496" s="167">
        <v>0</v>
      </c>
      <c r="J496" s="198">
        <v>0</v>
      </c>
      <c r="K496" s="199"/>
    </row>
    <row r="497" spans="1:11" ht="23.25" customHeight="1" x14ac:dyDescent="0.25">
      <c r="A497" s="200" t="s">
        <v>105</v>
      </c>
      <c r="B497" s="201"/>
      <c r="C497" s="165" t="s">
        <v>60</v>
      </c>
      <c r="D497" s="165" t="s">
        <v>68</v>
      </c>
      <c r="E497" s="165" t="s">
        <v>84</v>
      </c>
      <c r="F497" s="169" t="s">
        <v>978</v>
      </c>
      <c r="G497" s="169" t="s">
        <v>104</v>
      </c>
      <c r="H497" s="167">
        <v>7000000</v>
      </c>
      <c r="I497" s="167">
        <v>0</v>
      </c>
      <c r="J497" s="198">
        <v>0</v>
      </c>
      <c r="K497" s="199"/>
    </row>
    <row r="498" spans="1:11" ht="23.25" customHeight="1" x14ac:dyDescent="0.25">
      <c r="A498" s="200" t="s">
        <v>979</v>
      </c>
      <c r="B498" s="201"/>
      <c r="C498" s="165" t="s">
        <v>60</v>
      </c>
      <c r="D498" s="165" t="s">
        <v>68</v>
      </c>
      <c r="E498" s="165" t="s">
        <v>84</v>
      </c>
      <c r="F498" s="169" t="s">
        <v>980</v>
      </c>
      <c r="G498" s="170"/>
      <c r="H498" s="167">
        <v>61985000</v>
      </c>
      <c r="I498" s="167">
        <v>0</v>
      </c>
      <c r="J498" s="198">
        <v>0</v>
      </c>
      <c r="K498" s="199"/>
    </row>
    <row r="499" spans="1:11" ht="23.25" customHeight="1" x14ac:dyDescent="0.25">
      <c r="A499" s="200" t="s">
        <v>107</v>
      </c>
      <c r="B499" s="201"/>
      <c r="C499" s="165" t="s">
        <v>60</v>
      </c>
      <c r="D499" s="165" t="s">
        <v>68</v>
      </c>
      <c r="E499" s="165" t="s">
        <v>84</v>
      </c>
      <c r="F499" s="169" t="s">
        <v>980</v>
      </c>
      <c r="G499" s="169" t="s">
        <v>106</v>
      </c>
      <c r="H499" s="167">
        <v>61985000</v>
      </c>
      <c r="I499" s="167">
        <v>0</v>
      </c>
      <c r="J499" s="198">
        <v>0</v>
      </c>
      <c r="K499" s="199"/>
    </row>
    <row r="500" spans="1:11" ht="23.25" customHeight="1" x14ac:dyDescent="0.25">
      <c r="A500" s="200" t="s">
        <v>105</v>
      </c>
      <c r="B500" s="201"/>
      <c r="C500" s="165" t="s">
        <v>60</v>
      </c>
      <c r="D500" s="165" t="s">
        <v>68</v>
      </c>
      <c r="E500" s="165" t="s">
        <v>84</v>
      </c>
      <c r="F500" s="169" t="s">
        <v>980</v>
      </c>
      <c r="G500" s="169" t="s">
        <v>104</v>
      </c>
      <c r="H500" s="167">
        <v>61985000</v>
      </c>
      <c r="I500" s="167">
        <v>0</v>
      </c>
      <c r="J500" s="198">
        <v>0</v>
      </c>
      <c r="K500" s="199"/>
    </row>
    <row r="501" spans="1:11" ht="15" customHeight="1" x14ac:dyDescent="0.25">
      <c r="A501" s="200" t="s">
        <v>981</v>
      </c>
      <c r="B501" s="201"/>
      <c r="C501" s="165" t="s">
        <v>60</v>
      </c>
      <c r="D501" s="165" t="s">
        <v>68</v>
      </c>
      <c r="E501" s="165" t="s">
        <v>84</v>
      </c>
      <c r="F501" s="169" t="s">
        <v>982</v>
      </c>
      <c r="G501" s="170"/>
      <c r="H501" s="167">
        <v>44728430</v>
      </c>
      <c r="I501" s="167">
        <v>0</v>
      </c>
      <c r="J501" s="198">
        <v>0</v>
      </c>
      <c r="K501" s="199"/>
    </row>
    <row r="502" spans="1:11" ht="23.25" customHeight="1" x14ac:dyDescent="0.25">
      <c r="A502" s="200" t="s">
        <v>107</v>
      </c>
      <c r="B502" s="201"/>
      <c r="C502" s="165" t="s">
        <v>60</v>
      </c>
      <c r="D502" s="165" t="s">
        <v>68</v>
      </c>
      <c r="E502" s="165" t="s">
        <v>84</v>
      </c>
      <c r="F502" s="169" t="s">
        <v>982</v>
      </c>
      <c r="G502" s="169" t="s">
        <v>106</v>
      </c>
      <c r="H502" s="167">
        <v>44728430</v>
      </c>
      <c r="I502" s="167">
        <v>0</v>
      </c>
      <c r="J502" s="198">
        <v>0</v>
      </c>
      <c r="K502" s="199"/>
    </row>
    <row r="503" spans="1:11" ht="23.25" customHeight="1" x14ac:dyDescent="0.25">
      <c r="A503" s="200" t="s">
        <v>105</v>
      </c>
      <c r="B503" s="201"/>
      <c r="C503" s="165" t="s">
        <v>60</v>
      </c>
      <c r="D503" s="165" t="s">
        <v>68</v>
      </c>
      <c r="E503" s="165" t="s">
        <v>84</v>
      </c>
      <c r="F503" s="169" t="s">
        <v>982</v>
      </c>
      <c r="G503" s="169" t="s">
        <v>104</v>
      </c>
      <c r="H503" s="167">
        <v>44728430</v>
      </c>
      <c r="I503" s="167">
        <v>0</v>
      </c>
      <c r="J503" s="198">
        <v>0</v>
      </c>
      <c r="K503" s="199"/>
    </row>
    <row r="504" spans="1:11" ht="23.25" customHeight="1" x14ac:dyDescent="0.25">
      <c r="A504" s="200" t="s">
        <v>983</v>
      </c>
      <c r="B504" s="201"/>
      <c r="C504" s="165" t="s">
        <v>60</v>
      </c>
      <c r="D504" s="165" t="s">
        <v>68</v>
      </c>
      <c r="E504" s="165" t="s">
        <v>84</v>
      </c>
      <c r="F504" s="169" t="s">
        <v>984</v>
      </c>
      <c r="G504" s="170"/>
      <c r="H504" s="167">
        <v>35353540</v>
      </c>
      <c r="I504" s="167">
        <v>0</v>
      </c>
      <c r="J504" s="198">
        <v>0</v>
      </c>
      <c r="K504" s="199"/>
    </row>
    <row r="505" spans="1:11" ht="23.25" customHeight="1" x14ac:dyDescent="0.25">
      <c r="A505" s="200" t="s">
        <v>107</v>
      </c>
      <c r="B505" s="201"/>
      <c r="C505" s="165" t="s">
        <v>60</v>
      </c>
      <c r="D505" s="165" t="s">
        <v>68</v>
      </c>
      <c r="E505" s="165" t="s">
        <v>84</v>
      </c>
      <c r="F505" s="169" t="s">
        <v>984</v>
      </c>
      <c r="G505" s="169" t="s">
        <v>106</v>
      </c>
      <c r="H505" s="167">
        <v>35353540</v>
      </c>
      <c r="I505" s="167">
        <v>0</v>
      </c>
      <c r="J505" s="198">
        <v>0</v>
      </c>
      <c r="K505" s="199"/>
    </row>
    <row r="506" spans="1:11" ht="23.25" customHeight="1" x14ac:dyDescent="0.25">
      <c r="A506" s="200" t="s">
        <v>105</v>
      </c>
      <c r="B506" s="201"/>
      <c r="C506" s="165" t="s">
        <v>60</v>
      </c>
      <c r="D506" s="165" t="s">
        <v>68</v>
      </c>
      <c r="E506" s="165" t="s">
        <v>84</v>
      </c>
      <c r="F506" s="169" t="s">
        <v>984</v>
      </c>
      <c r="G506" s="169" t="s">
        <v>104</v>
      </c>
      <c r="H506" s="167">
        <v>35353540</v>
      </c>
      <c r="I506" s="167">
        <v>0</v>
      </c>
      <c r="J506" s="198">
        <v>0</v>
      </c>
      <c r="K506" s="199"/>
    </row>
    <row r="507" spans="1:11" ht="23.25" customHeight="1" x14ac:dyDescent="0.25">
      <c r="A507" s="200" t="s">
        <v>789</v>
      </c>
      <c r="B507" s="201"/>
      <c r="C507" s="165" t="s">
        <v>60</v>
      </c>
      <c r="D507" s="165" t="s">
        <v>68</v>
      </c>
      <c r="E507" s="165" t="s">
        <v>84</v>
      </c>
      <c r="F507" s="169" t="s">
        <v>985</v>
      </c>
      <c r="G507" s="170"/>
      <c r="H507" s="167">
        <v>0</v>
      </c>
      <c r="I507" s="167">
        <v>221000000</v>
      </c>
      <c r="J507" s="198">
        <v>300000000</v>
      </c>
      <c r="K507" s="199"/>
    </row>
    <row r="508" spans="1:11" ht="23.25" customHeight="1" x14ac:dyDescent="0.25">
      <c r="A508" s="200" t="s">
        <v>986</v>
      </c>
      <c r="B508" s="201"/>
      <c r="C508" s="165" t="s">
        <v>60</v>
      </c>
      <c r="D508" s="165" t="s">
        <v>68</v>
      </c>
      <c r="E508" s="165" t="s">
        <v>84</v>
      </c>
      <c r="F508" s="169" t="s">
        <v>987</v>
      </c>
      <c r="G508" s="170"/>
      <c r="H508" s="167">
        <v>0</v>
      </c>
      <c r="I508" s="167">
        <v>0</v>
      </c>
      <c r="J508" s="198">
        <v>300000000</v>
      </c>
      <c r="K508" s="199"/>
    </row>
    <row r="509" spans="1:11" ht="23.25" customHeight="1" x14ac:dyDescent="0.25">
      <c r="A509" s="200" t="s">
        <v>107</v>
      </c>
      <c r="B509" s="201"/>
      <c r="C509" s="165" t="s">
        <v>60</v>
      </c>
      <c r="D509" s="165" t="s">
        <v>68</v>
      </c>
      <c r="E509" s="165" t="s">
        <v>84</v>
      </c>
      <c r="F509" s="169" t="s">
        <v>987</v>
      </c>
      <c r="G509" s="169" t="s">
        <v>106</v>
      </c>
      <c r="H509" s="167">
        <v>0</v>
      </c>
      <c r="I509" s="167">
        <v>0</v>
      </c>
      <c r="J509" s="198">
        <v>300000000</v>
      </c>
      <c r="K509" s="199"/>
    </row>
    <row r="510" spans="1:11" ht="23.25" customHeight="1" x14ac:dyDescent="0.25">
      <c r="A510" s="200" t="s">
        <v>105</v>
      </c>
      <c r="B510" s="201"/>
      <c r="C510" s="165" t="s">
        <v>60</v>
      </c>
      <c r="D510" s="165" t="s">
        <v>68</v>
      </c>
      <c r="E510" s="165" t="s">
        <v>84</v>
      </c>
      <c r="F510" s="169" t="s">
        <v>987</v>
      </c>
      <c r="G510" s="169" t="s">
        <v>104</v>
      </c>
      <c r="H510" s="167">
        <v>0</v>
      </c>
      <c r="I510" s="167">
        <v>0</v>
      </c>
      <c r="J510" s="198">
        <v>300000000</v>
      </c>
      <c r="K510" s="199"/>
    </row>
    <row r="511" spans="1:11" ht="45.75" customHeight="1" x14ac:dyDescent="0.25">
      <c r="A511" s="200" t="s">
        <v>988</v>
      </c>
      <c r="B511" s="201"/>
      <c r="C511" s="165" t="s">
        <v>60</v>
      </c>
      <c r="D511" s="165" t="s">
        <v>68</v>
      </c>
      <c r="E511" s="165" t="s">
        <v>84</v>
      </c>
      <c r="F511" s="169" t="s">
        <v>989</v>
      </c>
      <c r="G511" s="170"/>
      <c r="H511" s="167">
        <v>0</v>
      </c>
      <c r="I511" s="167">
        <v>80000000</v>
      </c>
      <c r="J511" s="198">
        <v>0</v>
      </c>
      <c r="K511" s="199"/>
    </row>
    <row r="512" spans="1:11" ht="23.25" customHeight="1" x14ac:dyDescent="0.25">
      <c r="A512" s="200" t="s">
        <v>107</v>
      </c>
      <c r="B512" s="201"/>
      <c r="C512" s="165" t="s">
        <v>60</v>
      </c>
      <c r="D512" s="165" t="s">
        <v>68</v>
      </c>
      <c r="E512" s="165" t="s">
        <v>84</v>
      </c>
      <c r="F512" s="169" t="s">
        <v>989</v>
      </c>
      <c r="G512" s="169" t="s">
        <v>106</v>
      </c>
      <c r="H512" s="167">
        <v>0</v>
      </c>
      <c r="I512" s="167">
        <v>80000000</v>
      </c>
      <c r="J512" s="198">
        <v>0</v>
      </c>
      <c r="K512" s="199"/>
    </row>
    <row r="513" spans="1:11" ht="23.25" customHeight="1" x14ac:dyDescent="0.25">
      <c r="A513" s="200" t="s">
        <v>105</v>
      </c>
      <c r="B513" s="201"/>
      <c r="C513" s="165" t="s">
        <v>60</v>
      </c>
      <c r="D513" s="165" t="s">
        <v>68</v>
      </c>
      <c r="E513" s="165" t="s">
        <v>84</v>
      </c>
      <c r="F513" s="169" t="s">
        <v>989</v>
      </c>
      <c r="G513" s="169" t="s">
        <v>104</v>
      </c>
      <c r="H513" s="167">
        <v>0</v>
      </c>
      <c r="I513" s="167">
        <v>80000000</v>
      </c>
      <c r="J513" s="198">
        <v>0</v>
      </c>
      <c r="K513" s="199"/>
    </row>
    <row r="514" spans="1:11" ht="34.5" customHeight="1" x14ac:dyDescent="0.25">
      <c r="A514" s="200" t="s">
        <v>990</v>
      </c>
      <c r="B514" s="201"/>
      <c r="C514" s="165" t="s">
        <v>60</v>
      </c>
      <c r="D514" s="165" t="s">
        <v>68</v>
      </c>
      <c r="E514" s="165" t="s">
        <v>84</v>
      </c>
      <c r="F514" s="169" t="s">
        <v>991</v>
      </c>
      <c r="G514" s="170"/>
      <c r="H514" s="167">
        <v>0</v>
      </c>
      <c r="I514" s="167">
        <v>141000000</v>
      </c>
      <c r="J514" s="198">
        <v>0</v>
      </c>
      <c r="K514" s="199"/>
    </row>
    <row r="515" spans="1:11" ht="23.25" customHeight="1" x14ac:dyDescent="0.25">
      <c r="A515" s="200" t="s">
        <v>107</v>
      </c>
      <c r="B515" s="201"/>
      <c r="C515" s="165" t="s">
        <v>60</v>
      </c>
      <c r="D515" s="165" t="s">
        <v>68</v>
      </c>
      <c r="E515" s="165" t="s">
        <v>84</v>
      </c>
      <c r="F515" s="169" t="s">
        <v>991</v>
      </c>
      <c r="G515" s="169" t="s">
        <v>106</v>
      </c>
      <c r="H515" s="167">
        <v>0</v>
      </c>
      <c r="I515" s="167">
        <v>141000000</v>
      </c>
      <c r="J515" s="198">
        <v>0</v>
      </c>
      <c r="K515" s="199"/>
    </row>
    <row r="516" spans="1:11" ht="23.25" customHeight="1" x14ac:dyDescent="0.25">
      <c r="A516" s="200" t="s">
        <v>105</v>
      </c>
      <c r="B516" s="201"/>
      <c r="C516" s="165" t="s">
        <v>60</v>
      </c>
      <c r="D516" s="165" t="s">
        <v>68</v>
      </c>
      <c r="E516" s="165" t="s">
        <v>84</v>
      </c>
      <c r="F516" s="169" t="s">
        <v>991</v>
      </c>
      <c r="G516" s="169" t="s">
        <v>104</v>
      </c>
      <c r="H516" s="167">
        <v>0</v>
      </c>
      <c r="I516" s="167">
        <v>141000000</v>
      </c>
      <c r="J516" s="198">
        <v>0</v>
      </c>
      <c r="K516" s="199"/>
    </row>
    <row r="517" spans="1:11" ht="34.5" customHeight="1" x14ac:dyDescent="0.25">
      <c r="A517" s="200" t="s">
        <v>870</v>
      </c>
      <c r="B517" s="201"/>
      <c r="C517" s="165" t="s">
        <v>60</v>
      </c>
      <c r="D517" s="165" t="s">
        <v>68</v>
      </c>
      <c r="E517" s="165" t="s">
        <v>84</v>
      </c>
      <c r="F517" s="169" t="s">
        <v>358</v>
      </c>
      <c r="G517" s="169"/>
      <c r="H517" s="167">
        <v>1167831530</v>
      </c>
      <c r="I517" s="167">
        <v>1070104430</v>
      </c>
      <c r="J517" s="198">
        <v>1286459640</v>
      </c>
      <c r="K517" s="199"/>
    </row>
    <row r="518" spans="1:11" ht="34.5" customHeight="1" x14ac:dyDescent="0.25">
      <c r="A518" s="200" t="s">
        <v>871</v>
      </c>
      <c r="B518" s="201"/>
      <c r="C518" s="165" t="s">
        <v>60</v>
      </c>
      <c r="D518" s="165" t="s">
        <v>68</v>
      </c>
      <c r="E518" s="165" t="s">
        <v>84</v>
      </c>
      <c r="F518" s="169" t="s">
        <v>357</v>
      </c>
      <c r="G518" s="170"/>
      <c r="H518" s="167">
        <v>1109331530</v>
      </c>
      <c r="I518" s="167">
        <v>1070104430</v>
      </c>
      <c r="J518" s="198">
        <v>1286459640</v>
      </c>
      <c r="K518" s="199"/>
    </row>
    <row r="519" spans="1:11" ht="15" customHeight="1" x14ac:dyDescent="0.25">
      <c r="A519" s="200" t="s">
        <v>992</v>
      </c>
      <c r="B519" s="201"/>
      <c r="C519" s="165" t="s">
        <v>60</v>
      </c>
      <c r="D519" s="165" t="s">
        <v>68</v>
      </c>
      <c r="E519" s="165" t="s">
        <v>84</v>
      </c>
      <c r="F519" s="169" t="s">
        <v>673</v>
      </c>
      <c r="G519" s="170"/>
      <c r="H519" s="167">
        <v>418590000</v>
      </c>
      <c r="I519" s="167">
        <v>418590000</v>
      </c>
      <c r="J519" s="198">
        <v>634944000</v>
      </c>
      <c r="K519" s="199"/>
    </row>
    <row r="520" spans="1:11" ht="23.25" customHeight="1" x14ac:dyDescent="0.25">
      <c r="A520" s="200" t="s">
        <v>107</v>
      </c>
      <c r="B520" s="201"/>
      <c r="C520" s="165" t="s">
        <v>60</v>
      </c>
      <c r="D520" s="165" t="s">
        <v>68</v>
      </c>
      <c r="E520" s="165" t="s">
        <v>84</v>
      </c>
      <c r="F520" s="169" t="s">
        <v>673</v>
      </c>
      <c r="G520" s="169" t="s">
        <v>106</v>
      </c>
      <c r="H520" s="167">
        <v>80800000</v>
      </c>
      <c r="I520" s="167">
        <v>80800000</v>
      </c>
      <c r="J520" s="198">
        <v>204704000</v>
      </c>
      <c r="K520" s="199"/>
    </row>
    <row r="521" spans="1:11" ht="23.25" customHeight="1" x14ac:dyDescent="0.25">
      <c r="A521" s="200" t="s">
        <v>105</v>
      </c>
      <c r="B521" s="201"/>
      <c r="C521" s="165" t="s">
        <v>60</v>
      </c>
      <c r="D521" s="165" t="s">
        <v>68</v>
      </c>
      <c r="E521" s="165" t="s">
        <v>84</v>
      </c>
      <c r="F521" s="169" t="s">
        <v>673</v>
      </c>
      <c r="G521" s="169" t="s">
        <v>104</v>
      </c>
      <c r="H521" s="167">
        <v>80800000</v>
      </c>
      <c r="I521" s="167">
        <v>80800000</v>
      </c>
      <c r="J521" s="198">
        <v>204704000</v>
      </c>
      <c r="K521" s="199"/>
    </row>
    <row r="522" spans="1:11" ht="23.25" customHeight="1" x14ac:dyDescent="0.25">
      <c r="A522" s="200" t="s">
        <v>97</v>
      </c>
      <c r="B522" s="201"/>
      <c r="C522" s="165" t="s">
        <v>60</v>
      </c>
      <c r="D522" s="165" t="s">
        <v>68</v>
      </c>
      <c r="E522" s="165" t="s">
        <v>84</v>
      </c>
      <c r="F522" s="169" t="s">
        <v>673</v>
      </c>
      <c r="G522" s="169" t="s">
        <v>75</v>
      </c>
      <c r="H522" s="167">
        <v>337790000</v>
      </c>
      <c r="I522" s="167">
        <v>337790000</v>
      </c>
      <c r="J522" s="198">
        <v>430240000</v>
      </c>
      <c r="K522" s="199"/>
    </row>
    <row r="523" spans="1:11" ht="15" customHeight="1" x14ac:dyDescent="0.25">
      <c r="A523" s="200" t="s">
        <v>124</v>
      </c>
      <c r="B523" s="201"/>
      <c r="C523" s="165" t="s">
        <v>60</v>
      </c>
      <c r="D523" s="165" t="s">
        <v>68</v>
      </c>
      <c r="E523" s="165" t="s">
        <v>84</v>
      </c>
      <c r="F523" s="169" t="s">
        <v>673</v>
      </c>
      <c r="G523" s="169" t="s">
        <v>78</v>
      </c>
      <c r="H523" s="167">
        <v>337790000</v>
      </c>
      <c r="I523" s="167">
        <v>337790000</v>
      </c>
      <c r="J523" s="198">
        <v>430240000</v>
      </c>
      <c r="K523" s="199"/>
    </row>
    <row r="524" spans="1:11" ht="15" customHeight="1" x14ac:dyDescent="0.25">
      <c r="A524" s="200" t="s">
        <v>993</v>
      </c>
      <c r="B524" s="201"/>
      <c r="C524" s="165" t="s">
        <v>60</v>
      </c>
      <c r="D524" s="165" t="s">
        <v>68</v>
      </c>
      <c r="E524" s="165" t="s">
        <v>84</v>
      </c>
      <c r="F524" s="169" t="s">
        <v>994</v>
      </c>
      <c r="G524" s="170"/>
      <c r="H524" s="167">
        <v>200000000</v>
      </c>
      <c r="I524" s="167">
        <v>150000000</v>
      </c>
      <c r="J524" s="198">
        <v>150000000</v>
      </c>
      <c r="K524" s="199"/>
    </row>
    <row r="525" spans="1:11" ht="23.25" customHeight="1" x14ac:dyDescent="0.25">
      <c r="A525" s="200" t="s">
        <v>107</v>
      </c>
      <c r="B525" s="201"/>
      <c r="C525" s="165" t="s">
        <v>60</v>
      </c>
      <c r="D525" s="165" t="s">
        <v>68</v>
      </c>
      <c r="E525" s="165" t="s">
        <v>84</v>
      </c>
      <c r="F525" s="169" t="s">
        <v>994</v>
      </c>
      <c r="G525" s="169" t="s">
        <v>106</v>
      </c>
      <c r="H525" s="167">
        <v>200000000</v>
      </c>
      <c r="I525" s="167">
        <v>150000000</v>
      </c>
      <c r="J525" s="198">
        <v>150000000</v>
      </c>
      <c r="K525" s="199"/>
    </row>
    <row r="526" spans="1:11" ht="23.25" customHeight="1" x14ac:dyDescent="0.25">
      <c r="A526" s="200" t="s">
        <v>105</v>
      </c>
      <c r="B526" s="201"/>
      <c r="C526" s="165" t="s">
        <v>60</v>
      </c>
      <c r="D526" s="165" t="s">
        <v>68</v>
      </c>
      <c r="E526" s="165" t="s">
        <v>84</v>
      </c>
      <c r="F526" s="169" t="s">
        <v>994</v>
      </c>
      <c r="G526" s="169" t="s">
        <v>104</v>
      </c>
      <c r="H526" s="167">
        <v>200000000</v>
      </c>
      <c r="I526" s="167">
        <v>150000000</v>
      </c>
      <c r="J526" s="198">
        <v>150000000</v>
      </c>
      <c r="K526" s="199"/>
    </row>
    <row r="527" spans="1:11" ht="15" customHeight="1" x14ac:dyDescent="0.25">
      <c r="A527" s="200" t="s">
        <v>995</v>
      </c>
      <c r="B527" s="201"/>
      <c r="C527" s="165" t="s">
        <v>60</v>
      </c>
      <c r="D527" s="165" t="s">
        <v>68</v>
      </c>
      <c r="E527" s="165" t="s">
        <v>84</v>
      </c>
      <c r="F527" s="169" t="s">
        <v>996</v>
      </c>
      <c r="G527" s="170"/>
      <c r="H527" s="167">
        <v>75500000</v>
      </c>
      <c r="I527" s="167">
        <v>142200000</v>
      </c>
      <c r="J527" s="198">
        <v>142200000</v>
      </c>
      <c r="K527" s="199"/>
    </row>
    <row r="528" spans="1:11" ht="23.25" customHeight="1" x14ac:dyDescent="0.25">
      <c r="A528" s="200" t="s">
        <v>107</v>
      </c>
      <c r="B528" s="201"/>
      <c r="C528" s="165" t="s">
        <v>60</v>
      </c>
      <c r="D528" s="165" t="s">
        <v>68</v>
      </c>
      <c r="E528" s="165" t="s">
        <v>84</v>
      </c>
      <c r="F528" s="169" t="s">
        <v>996</v>
      </c>
      <c r="G528" s="169" t="s">
        <v>106</v>
      </c>
      <c r="H528" s="167">
        <v>75500000</v>
      </c>
      <c r="I528" s="167">
        <v>142200000</v>
      </c>
      <c r="J528" s="198">
        <v>142200000</v>
      </c>
      <c r="K528" s="199"/>
    </row>
    <row r="529" spans="1:11" ht="23.25" customHeight="1" x14ac:dyDescent="0.25">
      <c r="A529" s="200" t="s">
        <v>105</v>
      </c>
      <c r="B529" s="201"/>
      <c r="C529" s="165" t="s">
        <v>60</v>
      </c>
      <c r="D529" s="165" t="s">
        <v>68</v>
      </c>
      <c r="E529" s="165" t="s">
        <v>84</v>
      </c>
      <c r="F529" s="169" t="s">
        <v>996</v>
      </c>
      <c r="G529" s="169" t="s">
        <v>104</v>
      </c>
      <c r="H529" s="167">
        <v>75500000</v>
      </c>
      <c r="I529" s="167">
        <v>142200000</v>
      </c>
      <c r="J529" s="198">
        <v>142200000</v>
      </c>
      <c r="K529" s="199"/>
    </row>
    <row r="530" spans="1:11" ht="15" customHeight="1" x14ac:dyDescent="0.25">
      <c r="A530" s="200" t="s">
        <v>655</v>
      </c>
      <c r="B530" s="201"/>
      <c r="C530" s="165" t="s">
        <v>60</v>
      </c>
      <c r="D530" s="165" t="s">
        <v>68</v>
      </c>
      <c r="E530" s="165" t="s">
        <v>84</v>
      </c>
      <c r="F530" s="169" t="s">
        <v>654</v>
      </c>
      <c r="G530" s="170"/>
      <c r="H530" s="167">
        <v>500000</v>
      </c>
      <c r="I530" s="167">
        <v>2237400</v>
      </c>
      <c r="J530" s="198">
        <v>2237400</v>
      </c>
      <c r="K530" s="199"/>
    </row>
    <row r="531" spans="1:11" ht="23.25" customHeight="1" x14ac:dyDescent="0.25">
      <c r="A531" s="200" t="s">
        <v>107</v>
      </c>
      <c r="B531" s="201"/>
      <c r="C531" s="165" t="s">
        <v>60</v>
      </c>
      <c r="D531" s="165" t="s">
        <v>68</v>
      </c>
      <c r="E531" s="165" t="s">
        <v>84</v>
      </c>
      <c r="F531" s="169" t="s">
        <v>654</v>
      </c>
      <c r="G531" s="169" t="s">
        <v>106</v>
      </c>
      <c r="H531" s="167">
        <v>300000</v>
      </c>
      <c r="I531" s="167">
        <v>2037400</v>
      </c>
      <c r="J531" s="198">
        <v>2037400</v>
      </c>
      <c r="K531" s="199"/>
    </row>
    <row r="532" spans="1:11" ht="23.25" customHeight="1" x14ac:dyDescent="0.25">
      <c r="A532" s="200" t="s">
        <v>105</v>
      </c>
      <c r="B532" s="201"/>
      <c r="C532" s="165" t="s">
        <v>60</v>
      </c>
      <c r="D532" s="165" t="s">
        <v>68</v>
      </c>
      <c r="E532" s="165" t="s">
        <v>84</v>
      </c>
      <c r="F532" s="169" t="s">
        <v>654</v>
      </c>
      <c r="G532" s="169" t="s">
        <v>104</v>
      </c>
      <c r="H532" s="167">
        <v>300000</v>
      </c>
      <c r="I532" s="167">
        <v>2037400</v>
      </c>
      <c r="J532" s="198">
        <v>2037400</v>
      </c>
      <c r="K532" s="199"/>
    </row>
    <row r="533" spans="1:11" ht="23.25" customHeight="1" x14ac:dyDescent="0.25">
      <c r="A533" s="200" t="s">
        <v>97</v>
      </c>
      <c r="B533" s="201"/>
      <c r="C533" s="165" t="s">
        <v>60</v>
      </c>
      <c r="D533" s="165" t="s">
        <v>68</v>
      </c>
      <c r="E533" s="165" t="s">
        <v>84</v>
      </c>
      <c r="F533" s="169" t="s">
        <v>654</v>
      </c>
      <c r="G533" s="169" t="s">
        <v>75</v>
      </c>
      <c r="H533" s="167">
        <v>200000</v>
      </c>
      <c r="I533" s="167">
        <v>200000</v>
      </c>
      <c r="J533" s="198">
        <v>200000</v>
      </c>
      <c r="K533" s="199"/>
    </row>
    <row r="534" spans="1:11" ht="15" customHeight="1" x14ac:dyDescent="0.25">
      <c r="A534" s="200" t="s">
        <v>124</v>
      </c>
      <c r="B534" s="201"/>
      <c r="C534" s="165" t="s">
        <v>60</v>
      </c>
      <c r="D534" s="165" t="s">
        <v>68</v>
      </c>
      <c r="E534" s="165" t="s">
        <v>84</v>
      </c>
      <c r="F534" s="169" t="s">
        <v>654</v>
      </c>
      <c r="G534" s="169" t="s">
        <v>78</v>
      </c>
      <c r="H534" s="167">
        <v>200000</v>
      </c>
      <c r="I534" s="167">
        <v>200000</v>
      </c>
      <c r="J534" s="198">
        <v>200000</v>
      </c>
      <c r="K534" s="199"/>
    </row>
    <row r="535" spans="1:11" ht="15" customHeight="1" x14ac:dyDescent="0.25">
      <c r="A535" s="200" t="s">
        <v>997</v>
      </c>
      <c r="B535" s="201"/>
      <c r="C535" s="165" t="s">
        <v>60</v>
      </c>
      <c r="D535" s="165" t="s">
        <v>68</v>
      </c>
      <c r="E535" s="165" t="s">
        <v>84</v>
      </c>
      <c r="F535" s="169" t="s">
        <v>998</v>
      </c>
      <c r="G535" s="170"/>
      <c r="H535" s="167">
        <v>9000000</v>
      </c>
      <c r="I535" s="167">
        <v>0</v>
      </c>
      <c r="J535" s="198">
        <v>0</v>
      </c>
      <c r="K535" s="199"/>
    </row>
    <row r="536" spans="1:11" ht="23.25" customHeight="1" x14ac:dyDescent="0.25">
      <c r="A536" s="200" t="s">
        <v>107</v>
      </c>
      <c r="B536" s="201"/>
      <c r="C536" s="165" t="s">
        <v>60</v>
      </c>
      <c r="D536" s="165" t="s">
        <v>68</v>
      </c>
      <c r="E536" s="165" t="s">
        <v>84</v>
      </c>
      <c r="F536" s="169" t="s">
        <v>998</v>
      </c>
      <c r="G536" s="169" t="s">
        <v>106</v>
      </c>
      <c r="H536" s="167">
        <v>9000000</v>
      </c>
      <c r="I536" s="167">
        <v>0</v>
      </c>
      <c r="J536" s="198">
        <v>0</v>
      </c>
      <c r="K536" s="199"/>
    </row>
    <row r="537" spans="1:11" ht="23.25" customHeight="1" x14ac:dyDescent="0.25">
      <c r="A537" s="200" t="s">
        <v>105</v>
      </c>
      <c r="B537" s="201"/>
      <c r="C537" s="165" t="s">
        <v>60</v>
      </c>
      <c r="D537" s="165" t="s">
        <v>68</v>
      </c>
      <c r="E537" s="165" t="s">
        <v>84</v>
      </c>
      <c r="F537" s="169" t="s">
        <v>998</v>
      </c>
      <c r="G537" s="169" t="s">
        <v>104</v>
      </c>
      <c r="H537" s="167">
        <v>9000000</v>
      </c>
      <c r="I537" s="167">
        <v>0</v>
      </c>
      <c r="J537" s="198">
        <v>0</v>
      </c>
      <c r="K537" s="199"/>
    </row>
    <row r="538" spans="1:11" ht="34.5" customHeight="1" x14ac:dyDescent="0.25">
      <c r="A538" s="200" t="s">
        <v>999</v>
      </c>
      <c r="B538" s="201"/>
      <c r="C538" s="165" t="s">
        <v>60</v>
      </c>
      <c r="D538" s="165" t="s">
        <v>68</v>
      </c>
      <c r="E538" s="165" t="s">
        <v>84</v>
      </c>
      <c r="F538" s="169" t="s">
        <v>653</v>
      </c>
      <c r="G538" s="170"/>
      <c r="H538" s="167">
        <v>272145700</v>
      </c>
      <c r="I538" s="167">
        <v>298809470</v>
      </c>
      <c r="J538" s="198">
        <v>298809470</v>
      </c>
      <c r="K538" s="199"/>
    </row>
    <row r="539" spans="1:11" ht="23.25" customHeight="1" x14ac:dyDescent="0.25">
      <c r="A539" s="200" t="s">
        <v>97</v>
      </c>
      <c r="B539" s="201"/>
      <c r="C539" s="165" t="s">
        <v>60</v>
      </c>
      <c r="D539" s="165" t="s">
        <v>68</v>
      </c>
      <c r="E539" s="165" t="s">
        <v>84</v>
      </c>
      <c r="F539" s="169" t="s">
        <v>653</v>
      </c>
      <c r="G539" s="169" t="s">
        <v>75</v>
      </c>
      <c r="H539" s="167">
        <v>272145700</v>
      </c>
      <c r="I539" s="167">
        <v>298809470</v>
      </c>
      <c r="J539" s="198">
        <v>298809470</v>
      </c>
      <c r="K539" s="199"/>
    </row>
    <row r="540" spans="1:11" ht="15" customHeight="1" x14ac:dyDescent="0.25">
      <c r="A540" s="200" t="s">
        <v>124</v>
      </c>
      <c r="B540" s="201"/>
      <c r="C540" s="165" t="s">
        <v>60</v>
      </c>
      <c r="D540" s="165" t="s">
        <v>68</v>
      </c>
      <c r="E540" s="165" t="s">
        <v>84</v>
      </c>
      <c r="F540" s="169" t="s">
        <v>653</v>
      </c>
      <c r="G540" s="169" t="s">
        <v>78</v>
      </c>
      <c r="H540" s="167">
        <v>272145700</v>
      </c>
      <c r="I540" s="167">
        <v>298809470</v>
      </c>
      <c r="J540" s="198">
        <v>298809470</v>
      </c>
      <c r="K540" s="199"/>
    </row>
    <row r="541" spans="1:11" ht="23.25" customHeight="1" x14ac:dyDescent="0.25">
      <c r="A541" s="200" t="s">
        <v>794</v>
      </c>
      <c r="B541" s="201"/>
      <c r="C541" s="165" t="s">
        <v>60</v>
      </c>
      <c r="D541" s="165" t="s">
        <v>68</v>
      </c>
      <c r="E541" s="165" t="s">
        <v>84</v>
      </c>
      <c r="F541" s="169" t="s">
        <v>1000</v>
      </c>
      <c r="G541" s="170"/>
      <c r="H541" s="167">
        <v>55571300</v>
      </c>
      <c r="I541" s="167">
        <v>58267560</v>
      </c>
      <c r="J541" s="198">
        <v>58268770</v>
      </c>
      <c r="K541" s="199"/>
    </row>
    <row r="542" spans="1:11" ht="23.25" customHeight="1" x14ac:dyDescent="0.25">
      <c r="A542" s="200" t="s">
        <v>97</v>
      </c>
      <c r="B542" s="201"/>
      <c r="C542" s="165" t="s">
        <v>60</v>
      </c>
      <c r="D542" s="165" t="s">
        <v>68</v>
      </c>
      <c r="E542" s="165" t="s">
        <v>84</v>
      </c>
      <c r="F542" s="169" t="s">
        <v>1000</v>
      </c>
      <c r="G542" s="169" t="s">
        <v>75</v>
      </c>
      <c r="H542" s="167">
        <v>55571300</v>
      </c>
      <c r="I542" s="167">
        <v>58267560</v>
      </c>
      <c r="J542" s="198">
        <v>58268770</v>
      </c>
      <c r="K542" s="199"/>
    </row>
    <row r="543" spans="1:11" ht="15" customHeight="1" x14ac:dyDescent="0.25">
      <c r="A543" s="200" t="s">
        <v>124</v>
      </c>
      <c r="B543" s="201"/>
      <c r="C543" s="165" t="s">
        <v>60</v>
      </c>
      <c r="D543" s="165" t="s">
        <v>68</v>
      </c>
      <c r="E543" s="165" t="s">
        <v>84</v>
      </c>
      <c r="F543" s="169" t="s">
        <v>1000</v>
      </c>
      <c r="G543" s="169" t="s">
        <v>78</v>
      </c>
      <c r="H543" s="167">
        <v>55571300</v>
      </c>
      <c r="I543" s="167">
        <v>58267560</v>
      </c>
      <c r="J543" s="198">
        <v>58268770</v>
      </c>
      <c r="K543" s="199"/>
    </row>
    <row r="544" spans="1:11" ht="15" customHeight="1" x14ac:dyDescent="0.25">
      <c r="A544" s="200" t="s">
        <v>1001</v>
      </c>
      <c r="B544" s="201"/>
      <c r="C544" s="165" t="s">
        <v>60</v>
      </c>
      <c r="D544" s="165" t="s">
        <v>68</v>
      </c>
      <c r="E544" s="165" t="s">
        <v>84</v>
      </c>
      <c r="F544" s="169" t="s">
        <v>1002</v>
      </c>
      <c r="G544" s="170"/>
      <c r="H544" s="167">
        <v>73712530</v>
      </c>
      <c r="I544" s="167">
        <v>0</v>
      </c>
      <c r="J544" s="198">
        <v>0</v>
      </c>
      <c r="K544" s="199"/>
    </row>
    <row r="545" spans="1:11" ht="23.25" customHeight="1" x14ac:dyDescent="0.25">
      <c r="A545" s="200" t="s">
        <v>107</v>
      </c>
      <c r="B545" s="201"/>
      <c r="C545" s="165" t="s">
        <v>60</v>
      </c>
      <c r="D545" s="165" t="s">
        <v>68</v>
      </c>
      <c r="E545" s="165" t="s">
        <v>84</v>
      </c>
      <c r="F545" s="169" t="s">
        <v>1002</v>
      </c>
      <c r="G545" s="169" t="s">
        <v>106</v>
      </c>
      <c r="H545" s="167">
        <v>73712530</v>
      </c>
      <c r="I545" s="167">
        <v>0</v>
      </c>
      <c r="J545" s="198">
        <v>0</v>
      </c>
      <c r="K545" s="199"/>
    </row>
    <row r="546" spans="1:11" ht="23.25" customHeight="1" x14ac:dyDescent="0.25">
      <c r="A546" s="200" t="s">
        <v>105</v>
      </c>
      <c r="B546" s="201"/>
      <c r="C546" s="165" t="s">
        <v>60</v>
      </c>
      <c r="D546" s="165" t="s">
        <v>68</v>
      </c>
      <c r="E546" s="165" t="s">
        <v>84</v>
      </c>
      <c r="F546" s="169" t="s">
        <v>1002</v>
      </c>
      <c r="G546" s="169" t="s">
        <v>104</v>
      </c>
      <c r="H546" s="167">
        <v>73712530</v>
      </c>
      <c r="I546" s="167">
        <v>0</v>
      </c>
      <c r="J546" s="198">
        <v>0</v>
      </c>
      <c r="K546" s="199"/>
    </row>
    <row r="547" spans="1:11" ht="15" customHeight="1" x14ac:dyDescent="0.25">
      <c r="A547" s="200" t="s">
        <v>672</v>
      </c>
      <c r="B547" s="201"/>
      <c r="C547" s="165" t="s">
        <v>60</v>
      </c>
      <c r="D547" s="165" t="s">
        <v>68</v>
      </c>
      <c r="E547" s="165" t="s">
        <v>84</v>
      </c>
      <c r="F547" s="169" t="s">
        <v>692</v>
      </c>
      <c r="G547" s="170"/>
      <c r="H547" s="167">
        <v>4312000</v>
      </c>
      <c r="I547" s="167">
        <v>0</v>
      </c>
      <c r="J547" s="198">
        <v>0</v>
      </c>
      <c r="K547" s="199"/>
    </row>
    <row r="548" spans="1:11" ht="23.25" customHeight="1" x14ac:dyDescent="0.25">
      <c r="A548" s="200" t="s">
        <v>107</v>
      </c>
      <c r="B548" s="201"/>
      <c r="C548" s="165" t="s">
        <v>60</v>
      </c>
      <c r="D548" s="165" t="s">
        <v>68</v>
      </c>
      <c r="E548" s="165" t="s">
        <v>84</v>
      </c>
      <c r="F548" s="169" t="s">
        <v>692</v>
      </c>
      <c r="G548" s="169" t="s">
        <v>106</v>
      </c>
      <c r="H548" s="167">
        <v>4312000</v>
      </c>
      <c r="I548" s="167">
        <v>0</v>
      </c>
      <c r="J548" s="198">
        <v>0</v>
      </c>
      <c r="K548" s="199"/>
    </row>
    <row r="549" spans="1:11" ht="23.25" customHeight="1" x14ac:dyDescent="0.25">
      <c r="A549" s="200" t="s">
        <v>105</v>
      </c>
      <c r="B549" s="201"/>
      <c r="C549" s="165" t="s">
        <v>60</v>
      </c>
      <c r="D549" s="165" t="s">
        <v>68</v>
      </c>
      <c r="E549" s="165" t="s">
        <v>84</v>
      </c>
      <c r="F549" s="169" t="s">
        <v>692</v>
      </c>
      <c r="G549" s="169" t="s">
        <v>104</v>
      </c>
      <c r="H549" s="167">
        <v>4312000</v>
      </c>
      <c r="I549" s="167">
        <v>0</v>
      </c>
      <c r="J549" s="198">
        <v>0</v>
      </c>
      <c r="K549" s="199"/>
    </row>
    <row r="550" spans="1:11" ht="23.25" customHeight="1" x14ac:dyDescent="0.25">
      <c r="A550" s="200" t="s">
        <v>789</v>
      </c>
      <c r="B550" s="201"/>
      <c r="C550" s="165" t="s">
        <v>60</v>
      </c>
      <c r="D550" s="165" t="s">
        <v>68</v>
      </c>
      <c r="E550" s="165" t="s">
        <v>84</v>
      </c>
      <c r="F550" s="169" t="s">
        <v>790</v>
      </c>
      <c r="G550" s="170"/>
      <c r="H550" s="167">
        <v>58500000</v>
      </c>
      <c r="I550" s="167">
        <v>0</v>
      </c>
      <c r="J550" s="198">
        <v>0</v>
      </c>
      <c r="K550" s="199"/>
    </row>
    <row r="551" spans="1:11" ht="15" customHeight="1" x14ac:dyDescent="0.25">
      <c r="A551" s="200" t="s">
        <v>791</v>
      </c>
      <c r="B551" s="201"/>
      <c r="C551" s="165" t="s">
        <v>60</v>
      </c>
      <c r="D551" s="165" t="s">
        <v>68</v>
      </c>
      <c r="E551" s="165" t="s">
        <v>84</v>
      </c>
      <c r="F551" s="169" t="s">
        <v>792</v>
      </c>
      <c r="G551" s="170"/>
      <c r="H551" s="167">
        <v>58500000</v>
      </c>
      <c r="I551" s="167">
        <v>0</v>
      </c>
      <c r="J551" s="198">
        <v>0</v>
      </c>
      <c r="K551" s="199"/>
    </row>
    <row r="552" spans="1:11" ht="23.25" customHeight="1" x14ac:dyDescent="0.25">
      <c r="A552" s="200" t="s">
        <v>107</v>
      </c>
      <c r="B552" s="201"/>
      <c r="C552" s="165" t="s">
        <v>60</v>
      </c>
      <c r="D552" s="165" t="s">
        <v>68</v>
      </c>
      <c r="E552" s="165" t="s">
        <v>84</v>
      </c>
      <c r="F552" s="169" t="s">
        <v>792</v>
      </c>
      <c r="G552" s="169" t="s">
        <v>106</v>
      </c>
      <c r="H552" s="167">
        <v>58500000</v>
      </c>
      <c r="I552" s="167">
        <v>0</v>
      </c>
      <c r="J552" s="198">
        <v>0</v>
      </c>
      <c r="K552" s="199"/>
    </row>
    <row r="553" spans="1:11" ht="23.25" customHeight="1" x14ac:dyDescent="0.25">
      <c r="A553" s="200" t="s">
        <v>105</v>
      </c>
      <c r="B553" s="201"/>
      <c r="C553" s="165" t="s">
        <v>60</v>
      </c>
      <c r="D553" s="165" t="s">
        <v>68</v>
      </c>
      <c r="E553" s="165" t="s">
        <v>84</v>
      </c>
      <c r="F553" s="169" t="s">
        <v>792</v>
      </c>
      <c r="G553" s="169" t="s">
        <v>104</v>
      </c>
      <c r="H553" s="167">
        <v>58500000</v>
      </c>
      <c r="I553" s="167">
        <v>0</v>
      </c>
      <c r="J553" s="198">
        <v>0</v>
      </c>
      <c r="K553" s="199"/>
    </row>
    <row r="554" spans="1:11" ht="15" customHeight="1" x14ac:dyDescent="0.25">
      <c r="A554" s="200" t="s">
        <v>132</v>
      </c>
      <c r="B554" s="201"/>
      <c r="C554" s="165" t="s">
        <v>60</v>
      </c>
      <c r="D554" s="165" t="s">
        <v>68</v>
      </c>
      <c r="E554" s="165" t="s">
        <v>84</v>
      </c>
      <c r="F554" s="169" t="s">
        <v>377</v>
      </c>
      <c r="G554" s="169"/>
      <c r="H554" s="167">
        <v>107256300</v>
      </c>
      <c r="I554" s="167">
        <v>118378400</v>
      </c>
      <c r="J554" s="198">
        <v>118378400</v>
      </c>
      <c r="K554" s="199"/>
    </row>
    <row r="555" spans="1:11" ht="23.25" customHeight="1" x14ac:dyDescent="0.25">
      <c r="A555" s="200" t="s">
        <v>130</v>
      </c>
      <c r="B555" s="201"/>
      <c r="C555" s="165" t="s">
        <v>60</v>
      </c>
      <c r="D555" s="165" t="s">
        <v>68</v>
      </c>
      <c r="E555" s="165" t="s">
        <v>84</v>
      </c>
      <c r="F555" s="169" t="s">
        <v>387</v>
      </c>
      <c r="G555" s="170"/>
      <c r="H555" s="167">
        <v>107256300</v>
      </c>
      <c r="I555" s="167">
        <v>118378400</v>
      </c>
      <c r="J555" s="198">
        <v>118378400</v>
      </c>
      <c r="K555" s="199"/>
    </row>
    <row r="556" spans="1:11" ht="15" customHeight="1" x14ac:dyDescent="0.25">
      <c r="A556" s="200" t="s">
        <v>487</v>
      </c>
      <c r="B556" s="201"/>
      <c r="C556" s="165" t="s">
        <v>60</v>
      </c>
      <c r="D556" s="165" t="s">
        <v>68</v>
      </c>
      <c r="E556" s="165" t="s">
        <v>84</v>
      </c>
      <c r="F556" s="169" t="s">
        <v>1003</v>
      </c>
      <c r="G556" s="170"/>
      <c r="H556" s="167">
        <v>107256300</v>
      </c>
      <c r="I556" s="167">
        <v>118378400</v>
      </c>
      <c r="J556" s="198">
        <v>118378400</v>
      </c>
      <c r="K556" s="199"/>
    </row>
    <row r="557" spans="1:11" ht="45.75" customHeight="1" x14ac:dyDescent="0.25">
      <c r="A557" s="200" t="s">
        <v>111</v>
      </c>
      <c r="B557" s="201"/>
      <c r="C557" s="165" t="s">
        <v>60</v>
      </c>
      <c r="D557" s="165" t="s">
        <v>68</v>
      </c>
      <c r="E557" s="165" t="s">
        <v>84</v>
      </c>
      <c r="F557" s="169" t="s">
        <v>1003</v>
      </c>
      <c r="G557" s="169" t="s">
        <v>110</v>
      </c>
      <c r="H557" s="167">
        <v>97086000</v>
      </c>
      <c r="I557" s="167">
        <v>104119500</v>
      </c>
      <c r="J557" s="198">
        <v>104119500</v>
      </c>
      <c r="K557" s="199"/>
    </row>
    <row r="558" spans="1:11" ht="15" customHeight="1" x14ac:dyDescent="0.25">
      <c r="A558" s="200" t="s">
        <v>109</v>
      </c>
      <c r="B558" s="201"/>
      <c r="C558" s="165" t="s">
        <v>60</v>
      </c>
      <c r="D558" s="165" t="s">
        <v>68</v>
      </c>
      <c r="E558" s="165" t="s">
        <v>84</v>
      </c>
      <c r="F558" s="169" t="s">
        <v>1003</v>
      </c>
      <c r="G558" s="169" t="s">
        <v>108</v>
      </c>
      <c r="H558" s="167">
        <v>97086000</v>
      </c>
      <c r="I558" s="167">
        <v>104119500</v>
      </c>
      <c r="J558" s="198">
        <v>104119500</v>
      </c>
      <c r="K558" s="199"/>
    </row>
    <row r="559" spans="1:11" ht="23.25" customHeight="1" x14ac:dyDescent="0.25">
      <c r="A559" s="200" t="s">
        <v>107</v>
      </c>
      <c r="B559" s="201"/>
      <c r="C559" s="165" t="s">
        <v>60</v>
      </c>
      <c r="D559" s="165" t="s">
        <v>68</v>
      </c>
      <c r="E559" s="165" t="s">
        <v>84</v>
      </c>
      <c r="F559" s="169" t="s">
        <v>1003</v>
      </c>
      <c r="G559" s="169" t="s">
        <v>106</v>
      </c>
      <c r="H559" s="167">
        <v>9870300</v>
      </c>
      <c r="I559" s="167">
        <v>13958900</v>
      </c>
      <c r="J559" s="198">
        <v>13958900</v>
      </c>
      <c r="K559" s="199"/>
    </row>
    <row r="560" spans="1:11" ht="23.25" customHeight="1" x14ac:dyDescent="0.25">
      <c r="A560" s="200" t="s">
        <v>105</v>
      </c>
      <c r="B560" s="201"/>
      <c r="C560" s="165" t="s">
        <v>60</v>
      </c>
      <c r="D560" s="165" t="s">
        <v>68</v>
      </c>
      <c r="E560" s="165" t="s">
        <v>84</v>
      </c>
      <c r="F560" s="169" t="s">
        <v>1003</v>
      </c>
      <c r="G560" s="169" t="s">
        <v>104</v>
      </c>
      <c r="H560" s="167">
        <v>9870300</v>
      </c>
      <c r="I560" s="167">
        <v>13958900</v>
      </c>
      <c r="J560" s="198">
        <v>13958900</v>
      </c>
      <c r="K560" s="199"/>
    </row>
    <row r="561" spans="1:11" ht="15" customHeight="1" x14ac:dyDescent="0.25">
      <c r="A561" s="200" t="s">
        <v>221</v>
      </c>
      <c r="B561" s="201"/>
      <c r="C561" s="165" t="s">
        <v>60</v>
      </c>
      <c r="D561" s="165" t="s">
        <v>68</v>
      </c>
      <c r="E561" s="165" t="s">
        <v>84</v>
      </c>
      <c r="F561" s="169" t="s">
        <v>1003</v>
      </c>
      <c r="G561" s="169" t="s">
        <v>64</v>
      </c>
      <c r="H561" s="167">
        <v>300000</v>
      </c>
      <c r="I561" s="167">
        <v>300000</v>
      </c>
      <c r="J561" s="198">
        <v>300000</v>
      </c>
      <c r="K561" s="199"/>
    </row>
    <row r="562" spans="1:11" ht="15" customHeight="1" x14ac:dyDescent="0.25">
      <c r="A562" s="200" t="s">
        <v>220</v>
      </c>
      <c r="B562" s="201"/>
      <c r="C562" s="165" t="s">
        <v>60</v>
      </c>
      <c r="D562" s="165" t="s">
        <v>68</v>
      </c>
      <c r="E562" s="165" t="s">
        <v>84</v>
      </c>
      <c r="F562" s="169" t="s">
        <v>1003</v>
      </c>
      <c r="G562" s="169" t="s">
        <v>219</v>
      </c>
      <c r="H562" s="167">
        <v>300000</v>
      </c>
      <c r="I562" s="167">
        <v>300000</v>
      </c>
      <c r="J562" s="198">
        <v>300000</v>
      </c>
      <c r="K562" s="199"/>
    </row>
    <row r="563" spans="1:11" ht="15" customHeight="1" x14ac:dyDescent="0.25">
      <c r="A563" s="196" t="s">
        <v>356</v>
      </c>
      <c r="B563" s="197"/>
      <c r="C563" s="165" t="s">
        <v>60</v>
      </c>
      <c r="D563" s="165" t="s">
        <v>68</v>
      </c>
      <c r="E563" s="165" t="s">
        <v>68</v>
      </c>
      <c r="F563" s="166"/>
      <c r="G563" s="166"/>
      <c r="H563" s="167">
        <v>119872300</v>
      </c>
      <c r="I563" s="167">
        <v>99872300</v>
      </c>
      <c r="J563" s="198">
        <v>99872300</v>
      </c>
      <c r="K563" s="199"/>
    </row>
    <row r="564" spans="1:11" ht="34.5" customHeight="1" x14ac:dyDescent="0.25">
      <c r="A564" s="196" t="s">
        <v>949</v>
      </c>
      <c r="B564" s="197"/>
      <c r="C564" s="165" t="s">
        <v>60</v>
      </c>
      <c r="D564" s="165" t="s">
        <v>68</v>
      </c>
      <c r="E564" s="165" t="s">
        <v>68</v>
      </c>
      <c r="F564" s="165" t="s">
        <v>352</v>
      </c>
      <c r="G564" s="165"/>
      <c r="H564" s="167">
        <v>20857000</v>
      </c>
      <c r="I564" s="167">
        <v>857000</v>
      </c>
      <c r="J564" s="198">
        <v>857000</v>
      </c>
      <c r="K564" s="199"/>
    </row>
    <row r="565" spans="1:11" ht="23.25" customHeight="1" x14ac:dyDescent="0.25">
      <c r="A565" s="200" t="s">
        <v>1004</v>
      </c>
      <c r="B565" s="201"/>
      <c r="C565" s="165" t="s">
        <v>60</v>
      </c>
      <c r="D565" s="165" t="s">
        <v>68</v>
      </c>
      <c r="E565" s="165" t="s">
        <v>68</v>
      </c>
      <c r="F565" s="169" t="s">
        <v>379</v>
      </c>
      <c r="G565" s="169"/>
      <c r="H565" s="167">
        <v>20857000</v>
      </c>
      <c r="I565" s="167">
        <v>857000</v>
      </c>
      <c r="J565" s="198">
        <v>857000</v>
      </c>
      <c r="K565" s="199"/>
    </row>
    <row r="566" spans="1:11" ht="34.5" customHeight="1" x14ac:dyDescent="0.25">
      <c r="A566" s="200" t="s">
        <v>1005</v>
      </c>
      <c r="B566" s="201"/>
      <c r="C566" s="165" t="s">
        <v>60</v>
      </c>
      <c r="D566" s="165" t="s">
        <v>68</v>
      </c>
      <c r="E566" s="165" t="s">
        <v>68</v>
      </c>
      <c r="F566" s="169" t="s">
        <v>378</v>
      </c>
      <c r="G566" s="170"/>
      <c r="H566" s="167">
        <v>20000000</v>
      </c>
      <c r="I566" s="167">
        <v>0</v>
      </c>
      <c r="J566" s="198">
        <v>0</v>
      </c>
      <c r="K566" s="199"/>
    </row>
    <row r="567" spans="1:11" ht="15" customHeight="1" x14ac:dyDescent="0.25">
      <c r="A567" s="200" t="s">
        <v>381</v>
      </c>
      <c r="B567" s="201"/>
      <c r="C567" s="165" t="s">
        <v>60</v>
      </c>
      <c r="D567" s="165" t="s">
        <v>68</v>
      </c>
      <c r="E567" s="165" t="s">
        <v>68</v>
      </c>
      <c r="F567" s="169" t="s">
        <v>1006</v>
      </c>
      <c r="G567" s="170"/>
      <c r="H567" s="167">
        <v>20000000</v>
      </c>
      <c r="I567" s="167">
        <v>0</v>
      </c>
      <c r="J567" s="198">
        <v>0</v>
      </c>
      <c r="K567" s="199"/>
    </row>
    <row r="568" spans="1:11" ht="15" customHeight="1" x14ac:dyDescent="0.25">
      <c r="A568" s="200" t="s">
        <v>221</v>
      </c>
      <c r="B568" s="201"/>
      <c r="C568" s="165" t="s">
        <v>60</v>
      </c>
      <c r="D568" s="165" t="s">
        <v>68</v>
      </c>
      <c r="E568" s="165" t="s">
        <v>68</v>
      </c>
      <c r="F568" s="169" t="s">
        <v>1006</v>
      </c>
      <c r="G568" s="169" t="s">
        <v>64</v>
      </c>
      <c r="H568" s="167">
        <v>20000000</v>
      </c>
      <c r="I568" s="167">
        <v>0</v>
      </c>
      <c r="J568" s="198">
        <v>0</v>
      </c>
      <c r="K568" s="199"/>
    </row>
    <row r="569" spans="1:11" ht="34.5" customHeight="1" x14ac:dyDescent="0.25">
      <c r="A569" s="200" t="s">
        <v>376</v>
      </c>
      <c r="B569" s="201"/>
      <c r="C569" s="165" t="s">
        <v>60</v>
      </c>
      <c r="D569" s="165" t="s">
        <v>68</v>
      </c>
      <c r="E569" s="165" t="s">
        <v>68</v>
      </c>
      <c r="F569" s="169" t="s">
        <v>1006</v>
      </c>
      <c r="G569" s="169" t="s">
        <v>66</v>
      </c>
      <c r="H569" s="167">
        <v>20000000</v>
      </c>
      <c r="I569" s="167">
        <v>0</v>
      </c>
      <c r="J569" s="198">
        <v>0</v>
      </c>
      <c r="K569" s="199"/>
    </row>
    <row r="570" spans="1:11" ht="34.5" customHeight="1" x14ac:dyDescent="0.25">
      <c r="A570" s="200" t="s">
        <v>1007</v>
      </c>
      <c r="B570" s="201"/>
      <c r="C570" s="165" t="s">
        <v>60</v>
      </c>
      <c r="D570" s="165" t="s">
        <v>68</v>
      </c>
      <c r="E570" s="165" t="s">
        <v>68</v>
      </c>
      <c r="F570" s="169" t="s">
        <v>1008</v>
      </c>
      <c r="G570" s="170"/>
      <c r="H570" s="167">
        <v>857000</v>
      </c>
      <c r="I570" s="167">
        <v>857000</v>
      </c>
      <c r="J570" s="198">
        <v>857000</v>
      </c>
      <c r="K570" s="199"/>
    </row>
    <row r="571" spans="1:11" ht="57" customHeight="1" x14ac:dyDescent="0.25">
      <c r="A571" s="200" t="s">
        <v>799</v>
      </c>
      <c r="B571" s="201"/>
      <c r="C571" s="165" t="s">
        <v>60</v>
      </c>
      <c r="D571" s="165" t="s">
        <v>68</v>
      </c>
      <c r="E571" s="165" t="s">
        <v>68</v>
      </c>
      <c r="F571" s="169" t="s">
        <v>1009</v>
      </c>
      <c r="G571" s="170"/>
      <c r="H571" s="167">
        <v>857000</v>
      </c>
      <c r="I571" s="167">
        <v>857000</v>
      </c>
      <c r="J571" s="198">
        <v>857000</v>
      </c>
      <c r="K571" s="199"/>
    </row>
    <row r="572" spans="1:11" ht="23.25" customHeight="1" x14ac:dyDescent="0.25">
      <c r="A572" s="200" t="s">
        <v>107</v>
      </c>
      <c r="B572" s="201"/>
      <c r="C572" s="165" t="s">
        <v>60</v>
      </c>
      <c r="D572" s="165" t="s">
        <v>68</v>
      </c>
      <c r="E572" s="165" t="s">
        <v>68</v>
      </c>
      <c r="F572" s="169" t="s">
        <v>1009</v>
      </c>
      <c r="G572" s="169" t="s">
        <v>106</v>
      </c>
      <c r="H572" s="167">
        <v>857000</v>
      </c>
      <c r="I572" s="167">
        <v>857000</v>
      </c>
      <c r="J572" s="198">
        <v>857000</v>
      </c>
      <c r="K572" s="199"/>
    </row>
    <row r="573" spans="1:11" ht="23.25" customHeight="1" x14ac:dyDescent="0.25">
      <c r="A573" s="200" t="s">
        <v>105</v>
      </c>
      <c r="B573" s="201"/>
      <c r="C573" s="165" t="s">
        <v>60</v>
      </c>
      <c r="D573" s="165" t="s">
        <v>68</v>
      </c>
      <c r="E573" s="165" t="s">
        <v>68</v>
      </c>
      <c r="F573" s="169" t="s">
        <v>1009</v>
      </c>
      <c r="G573" s="169" t="s">
        <v>104</v>
      </c>
      <c r="H573" s="167">
        <v>857000</v>
      </c>
      <c r="I573" s="167">
        <v>857000</v>
      </c>
      <c r="J573" s="198">
        <v>857000</v>
      </c>
      <c r="K573" s="199"/>
    </row>
    <row r="574" spans="1:11" ht="23.25" customHeight="1" x14ac:dyDescent="0.25">
      <c r="A574" s="196" t="s">
        <v>134</v>
      </c>
      <c r="B574" s="197"/>
      <c r="C574" s="165" t="s">
        <v>60</v>
      </c>
      <c r="D574" s="165" t="s">
        <v>68</v>
      </c>
      <c r="E574" s="165" t="s">
        <v>68</v>
      </c>
      <c r="F574" s="165" t="s">
        <v>133</v>
      </c>
      <c r="G574" s="165"/>
      <c r="H574" s="167">
        <v>99015300</v>
      </c>
      <c r="I574" s="167">
        <v>99015300</v>
      </c>
      <c r="J574" s="198">
        <v>99015300</v>
      </c>
      <c r="K574" s="199"/>
    </row>
    <row r="575" spans="1:11" ht="15" customHeight="1" x14ac:dyDescent="0.25">
      <c r="A575" s="200" t="s">
        <v>132</v>
      </c>
      <c r="B575" s="201"/>
      <c r="C575" s="165" t="s">
        <v>60</v>
      </c>
      <c r="D575" s="165" t="s">
        <v>68</v>
      </c>
      <c r="E575" s="165" t="s">
        <v>68</v>
      </c>
      <c r="F575" s="169" t="s">
        <v>131</v>
      </c>
      <c r="G575" s="169"/>
      <c r="H575" s="167">
        <v>99015300</v>
      </c>
      <c r="I575" s="167">
        <v>99015300</v>
      </c>
      <c r="J575" s="198">
        <v>99015300</v>
      </c>
      <c r="K575" s="199"/>
    </row>
    <row r="576" spans="1:11" ht="23.25" customHeight="1" x14ac:dyDescent="0.25">
      <c r="A576" s="200" t="s">
        <v>130</v>
      </c>
      <c r="B576" s="201"/>
      <c r="C576" s="165" t="s">
        <v>60</v>
      </c>
      <c r="D576" s="165" t="s">
        <v>68</v>
      </c>
      <c r="E576" s="165" t="s">
        <v>68</v>
      </c>
      <c r="F576" s="169" t="s">
        <v>129</v>
      </c>
      <c r="G576" s="170"/>
      <c r="H576" s="167">
        <v>99015300</v>
      </c>
      <c r="I576" s="167">
        <v>99015300</v>
      </c>
      <c r="J576" s="198">
        <v>99015300</v>
      </c>
      <c r="K576" s="199"/>
    </row>
    <row r="577" spans="1:11" ht="23.25" customHeight="1" x14ac:dyDescent="0.25">
      <c r="A577" s="200" t="s">
        <v>355</v>
      </c>
      <c r="B577" s="201"/>
      <c r="C577" s="165" t="s">
        <v>60</v>
      </c>
      <c r="D577" s="165" t="s">
        <v>68</v>
      </c>
      <c r="E577" s="165" t="s">
        <v>68</v>
      </c>
      <c r="F577" s="169" t="s">
        <v>354</v>
      </c>
      <c r="G577" s="170"/>
      <c r="H577" s="167">
        <v>5037000</v>
      </c>
      <c r="I577" s="167">
        <v>5037000</v>
      </c>
      <c r="J577" s="198">
        <v>5037000</v>
      </c>
      <c r="K577" s="199"/>
    </row>
    <row r="578" spans="1:11" ht="45.75" customHeight="1" x14ac:dyDescent="0.25">
      <c r="A578" s="200" t="s">
        <v>111</v>
      </c>
      <c r="B578" s="201"/>
      <c r="C578" s="165" t="s">
        <v>60</v>
      </c>
      <c r="D578" s="165" t="s">
        <v>68</v>
      </c>
      <c r="E578" s="165" t="s">
        <v>68</v>
      </c>
      <c r="F578" s="169" t="s">
        <v>354</v>
      </c>
      <c r="G578" s="169" t="s">
        <v>110</v>
      </c>
      <c r="H578" s="167">
        <v>5037000</v>
      </c>
      <c r="I578" s="167">
        <v>5037000</v>
      </c>
      <c r="J578" s="198">
        <v>5037000</v>
      </c>
      <c r="K578" s="199"/>
    </row>
    <row r="579" spans="1:11" ht="23.25" customHeight="1" x14ac:dyDescent="0.25">
      <c r="A579" s="200" t="s">
        <v>225</v>
      </c>
      <c r="B579" s="201"/>
      <c r="C579" s="165" t="s">
        <v>60</v>
      </c>
      <c r="D579" s="165" t="s">
        <v>68</v>
      </c>
      <c r="E579" s="165" t="s">
        <v>68</v>
      </c>
      <c r="F579" s="169" t="s">
        <v>354</v>
      </c>
      <c r="G579" s="169" t="s">
        <v>222</v>
      </c>
      <c r="H579" s="167">
        <v>5037000</v>
      </c>
      <c r="I579" s="167">
        <v>5037000</v>
      </c>
      <c r="J579" s="198">
        <v>5037000</v>
      </c>
      <c r="K579" s="199"/>
    </row>
    <row r="580" spans="1:11" ht="34.5" customHeight="1" x14ac:dyDescent="0.25">
      <c r="A580" s="200" t="s">
        <v>884</v>
      </c>
      <c r="B580" s="201"/>
      <c r="C580" s="165" t="s">
        <v>60</v>
      </c>
      <c r="D580" s="165" t="s">
        <v>68</v>
      </c>
      <c r="E580" s="165" t="s">
        <v>68</v>
      </c>
      <c r="F580" s="169" t="s">
        <v>885</v>
      </c>
      <c r="G580" s="170"/>
      <c r="H580" s="167">
        <v>93978300</v>
      </c>
      <c r="I580" s="167">
        <v>93978300</v>
      </c>
      <c r="J580" s="198">
        <v>93978300</v>
      </c>
      <c r="K580" s="199"/>
    </row>
    <row r="581" spans="1:11" ht="45.75" customHeight="1" x14ac:dyDescent="0.25">
      <c r="A581" s="200" t="s">
        <v>111</v>
      </c>
      <c r="B581" s="201"/>
      <c r="C581" s="165" t="s">
        <v>60</v>
      </c>
      <c r="D581" s="165" t="s">
        <v>68</v>
      </c>
      <c r="E581" s="165" t="s">
        <v>68</v>
      </c>
      <c r="F581" s="169" t="s">
        <v>885</v>
      </c>
      <c r="G581" s="169" t="s">
        <v>110</v>
      </c>
      <c r="H581" s="167">
        <v>82351900</v>
      </c>
      <c r="I581" s="167">
        <v>82351900</v>
      </c>
      <c r="J581" s="198">
        <v>82351900</v>
      </c>
      <c r="K581" s="199"/>
    </row>
    <row r="582" spans="1:11" ht="15" customHeight="1" x14ac:dyDescent="0.25">
      <c r="A582" s="200" t="s">
        <v>109</v>
      </c>
      <c r="B582" s="201"/>
      <c r="C582" s="165" t="s">
        <v>60</v>
      </c>
      <c r="D582" s="165" t="s">
        <v>68</v>
      </c>
      <c r="E582" s="165" t="s">
        <v>68</v>
      </c>
      <c r="F582" s="169" t="s">
        <v>885</v>
      </c>
      <c r="G582" s="169" t="s">
        <v>108</v>
      </c>
      <c r="H582" s="167">
        <v>82351900</v>
      </c>
      <c r="I582" s="167">
        <v>82351900</v>
      </c>
      <c r="J582" s="198">
        <v>82351900</v>
      </c>
      <c r="K582" s="199"/>
    </row>
    <row r="583" spans="1:11" ht="23.25" customHeight="1" x14ac:dyDescent="0.25">
      <c r="A583" s="200" t="s">
        <v>107</v>
      </c>
      <c r="B583" s="201"/>
      <c r="C583" s="165" t="s">
        <v>60</v>
      </c>
      <c r="D583" s="165" t="s">
        <v>68</v>
      </c>
      <c r="E583" s="165" t="s">
        <v>68</v>
      </c>
      <c r="F583" s="169" t="s">
        <v>885</v>
      </c>
      <c r="G583" s="169" t="s">
        <v>106</v>
      </c>
      <c r="H583" s="167">
        <v>10560400</v>
      </c>
      <c r="I583" s="167">
        <v>10560400</v>
      </c>
      <c r="J583" s="198">
        <v>10560400</v>
      </c>
      <c r="K583" s="199"/>
    </row>
    <row r="584" spans="1:11" ht="23.25" customHeight="1" x14ac:dyDescent="0.25">
      <c r="A584" s="200" t="s">
        <v>105</v>
      </c>
      <c r="B584" s="201"/>
      <c r="C584" s="165" t="s">
        <v>60</v>
      </c>
      <c r="D584" s="165" t="s">
        <v>68</v>
      </c>
      <c r="E584" s="165" t="s">
        <v>68</v>
      </c>
      <c r="F584" s="169" t="s">
        <v>885</v>
      </c>
      <c r="G584" s="169" t="s">
        <v>104</v>
      </c>
      <c r="H584" s="167">
        <v>10560400</v>
      </c>
      <c r="I584" s="167">
        <v>10560400</v>
      </c>
      <c r="J584" s="198">
        <v>10560400</v>
      </c>
      <c r="K584" s="199"/>
    </row>
    <row r="585" spans="1:11" ht="15" customHeight="1" x14ac:dyDescent="0.25">
      <c r="A585" s="200" t="s">
        <v>221</v>
      </c>
      <c r="B585" s="201"/>
      <c r="C585" s="165" t="s">
        <v>60</v>
      </c>
      <c r="D585" s="165" t="s">
        <v>68</v>
      </c>
      <c r="E585" s="165" t="s">
        <v>68</v>
      </c>
      <c r="F585" s="169" t="s">
        <v>885</v>
      </c>
      <c r="G585" s="169" t="s">
        <v>64</v>
      </c>
      <c r="H585" s="167">
        <v>1066000</v>
      </c>
      <c r="I585" s="167">
        <v>1066000</v>
      </c>
      <c r="J585" s="198">
        <v>1066000</v>
      </c>
      <c r="K585" s="199"/>
    </row>
    <row r="586" spans="1:11" ht="15" customHeight="1" x14ac:dyDescent="0.25">
      <c r="A586" s="200" t="s">
        <v>220</v>
      </c>
      <c r="B586" s="201"/>
      <c r="C586" s="165" t="s">
        <v>60</v>
      </c>
      <c r="D586" s="165" t="s">
        <v>68</v>
      </c>
      <c r="E586" s="165" t="s">
        <v>68</v>
      </c>
      <c r="F586" s="169" t="s">
        <v>885</v>
      </c>
      <c r="G586" s="169" t="s">
        <v>219</v>
      </c>
      <c r="H586" s="167">
        <v>1066000</v>
      </c>
      <c r="I586" s="167">
        <v>1066000</v>
      </c>
      <c r="J586" s="198">
        <v>1066000</v>
      </c>
      <c r="K586" s="199"/>
    </row>
    <row r="587" spans="1:11" ht="15" customHeight="1" x14ac:dyDescent="0.25">
      <c r="A587" s="196" t="s">
        <v>781</v>
      </c>
      <c r="B587" s="197"/>
      <c r="C587" s="165" t="s">
        <v>60</v>
      </c>
      <c r="D587" s="165" t="s">
        <v>223</v>
      </c>
      <c r="E587" s="165"/>
      <c r="F587" s="166"/>
      <c r="G587" s="166"/>
      <c r="H587" s="167">
        <v>36020400</v>
      </c>
      <c r="I587" s="167">
        <v>36022090</v>
      </c>
      <c r="J587" s="198">
        <v>34531360</v>
      </c>
      <c r="K587" s="199"/>
    </row>
    <row r="588" spans="1:11" ht="15" customHeight="1" x14ac:dyDescent="0.25">
      <c r="A588" s="196" t="s">
        <v>1010</v>
      </c>
      <c r="B588" s="197"/>
      <c r="C588" s="165" t="s">
        <v>60</v>
      </c>
      <c r="D588" s="165" t="s">
        <v>223</v>
      </c>
      <c r="E588" s="165" t="s">
        <v>52</v>
      </c>
      <c r="F588" s="166"/>
      <c r="G588" s="166"/>
      <c r="H588" s="167">
        <v>850000</v>
      </c>
      <c r="I588" s="167">
        <v>850000</v>
      </c>
      <c r="J588" s="198">
        <v>850000</v>
      </c>
      <c r="K588" s="199"/>
    </row>
    <row r="589" spans="1:11" ht="15" customHeight="1" x14ac:dyDescent="0.25">
      <c r="A589" s="196" t="s">
        <v>330</v>
      </c>
      <c r="B589" s="197"/>
      <c r="C589" s="165" t="s">
        <v>60</v>
      </c>
      <c r="D589" s="165" t="s">
        <v>223</v>
      </c>
      <c r="E589" s="165" t="s">
        <v>52</v>
      </c>
      <c r="F589" s="165" t="s">
        <v>329</v>
      </c>
      <c r="G589" s="165"/>
      <c r="H589" s="167">
        <v>850000</v>
      </c>
      <c r="I589" s="167">
        <v>850000</v>
      </c>
      <c r="J589" s="198">
        <v>850000</v>
      </c>
      <c r="K589" s="199"/>
    </row>
    <row r="590" spans="1:11" ht="15" customHeight="1" x14ac:dyDescent="0.25">
      <c r="A590" s="200" t="s">
        <v>345</v>
      </c>
      <c r="B590" s="201"/>
      <c r="C590" s="165" t="s">
        <v>60</v>
      </c>
      <c r="D590" s="165" t="s">
        <v>223</v>
      </c>
      <c r="E590" s="165" t="s">
        <v>52</v>
      </c>
      <c r="F590" s="169" t="s">
        <v>344</v>
      </c>
      <c r="G590" s="169"/>
      <c r="H590" s="167">
        <v>850000</v>
      </c>
      <c r="I590" s="167">
        <v>850000</v>
      </c>
      <c r="J590" s="198">
        <v>850000</v>
      </c>
      <c r="K590" s="199"/>
    </row>
    <row r="591" spans="1:11" ht="23.25" customHeight="1" x14ac:dyDescent="0.25">
      <c r="A591" s="200" t="s">
        <v>343</v>
      </c>
      <c r="B591" s="201"/>
      <c r="C591" s="165" t="s">
        <v>60</v>
      </c>
      <c r="D591" s="165" t="s">
        <v>223</v>
      </c>
      <c r="E591" s="165" t="s">
        <v>52</v>
      </c>
      <c r="F591" s="169" t="s">
        <v>342</v>
      </c>
      <c r="G591" s="170"/>
      <c r="H591" s="167">
        <v>850000</v>
      </c>
      <c r="I591" s="167">
        <v>850000</v>
      </c>
      <c r="J591" s="198">
        <v>850000</v>
      </c>
      <c r="K591" s="199"/>
    </row>
    <row r="592" spans="1:11" ht="23.25" customHeight="1" x14ac:dyDescent="0.25">
      <c r="A592" s="200" t="s">
        <v>340</v>
      </c>
      <c r="B592" s="201"/>
      <c r="C592" s="165" t="s">
        <v>60</v>
      </c>
      <c r="D592" s="165" t="s">
        <v>223</v>
      </c>
      <c r="E592" s="165" t="s">
        <v>52</v>
      </c>
      <c r="F592" s="169" t="s">
        <v>341</v>
      </c>
      <c r="G592" s="170"/>
      <c r="H592" s="167">
        <v>850000</v>
      </c>
      <c r="I592" s="167">
        <v>850000</v>
      </c>
      <c r="J592" s="198">
        <v>850000</v>
      </c>
      <c r="K592" s="199"/>
    </row>
    <row r="593" spans="1:11" ht="23.25" customHeight="1" x14ac:dyDescent="0.25">
      <c r="A593" s="200" t="s">
        <v>107</v>
      </c>
      <c r="B593" s="201"/>
      <c r="C593" s="165" t="s">
        <v>60</v>
      </c>
      <c r="D593" s="165" t="s">
        <v>223</v>
      </c>
      <c r="E593" s="165" t="s">
        <v>52</v>
      </c>
      <c r="F593" s="169" t="s">
        <v>341</v>
      </c>
      <c r="G593" s="169" t="s">
        <v>106</v>
      </c>
      <c r="H593" s="167">
        <v>850000</v>
      </c>
      <c r="I593" s="167">
        <v>850000</v>
      </c>
      <c r="J593" s="198">
        <v>850000</v>
      </c>
      <c r="K593" s="199"/>
    </row>
    <row r="594" spans="1:11" ht="23.25" customHeight="1" x14ac:dyDescent="0.25">
      <c r="A594" s="200" t="s">
        <v>105</v>
      </c>
      <c r="B594" s="201"/>
      <c r="C594" s="165" t="s">
        <v>60</v>
      </c>
      <c r="D594" s="165" t="s">
        <v>223</v>
      </c>
      <c r="E594" s="165" t="s">
        <v>52</v>
      </c>
      <c r="F594" s="169" t="s">
        <v>341</v>
      </c>
      <c r="G594" s="169" t="s">
        <v>104</v>
      </c>
      <c r="H594" s="167">
        <v>850000</v>
      </c>
      <c r="I594" s="167">
        <v>850000</v>
      </c>
      <c r="J594" s="198">
        <v>850000</v>
      </c>
      <c r="K594" s="199"/>
    </row>
    <row r="595" spans="1:11" ht="15" customHeight="1" x14ac:dyDescent="0.25">
      <c r="A595" s="196" t="s">
        <v>353</v>
      </c>
      <c r="B595" s="197"/>
      <c r="C595" s="165" t="s">
        <v>60</v>
      </c>
      <c r="D595" s="165" t="s">
        <v>223</v>
      </c>
      <c r="E595" s="165" t="s">
        <v>56</v>
      </c>
      <c r="F595" s="166"/>
      <c r="G595" s="166"/>
      <c r="H595" s="167">
        <v>16902570</v>
      </c>
      <c r="I595" s="167">
        <v>16904260</v>
      </c>
      <c r="J595" s="198">
        <v>15413530</v>
      </c>
      <c r="K595" s="199"/>
    </row>
    <row r="596" spans="1:11" ht="34.5" customHeight="1" x14ac:dyDescent="0.25">
      <c r="A596" s="196" t="s">
        <v>949</v>
      </c>
      <c r="B596" s="197"/>
      <c r="C596" s="165" t="s">
        <v>60</v>
      </c>
      <c r="D596" s="165" t="s">
        <v>223</v>
      </c>
      <c r="E596" s="165" t="s">
        <v>56</v>
      </c>
      <c r="F596" s="165" t="s">
        <v>352</v>
      </c>
      <c r="G596" s="165"/>
      <c r="H596" s="167">
        <v>16902570</v>
      </c>
      <c r="I596" s="167">
        <v>16904260</v>
      </c>
      <c r="J596" s="198">
        <v>15413530</v>
      </c>
      <c r="K596" s="199"/>
    </row>
    <row r="597" spans="1:11" ht="15" customHeight="1" x14ac:dyDescent="0.25">
      <c r="A597" s="200" t="s">
        <v>351</v>
      </c>
      <c r="B597" s="201"/>
      <c r="C597" s="165" t="s">
        <v>60</v>
      </c>
      <c r="D597" s="165" t="s">
        <v>223</v>
      </c>
      <c r="E597" s="165" t="s">
        <v>56</v>
      </c>
      <c r="F597" s="169" t="s">
        <v>350</v>
      </c>
      <c r="G597" s="169"/>
      <c r="H597" s="167">
        <v>16902570</v>
      </c>
      <c r="I597" s="167">
        <v>16904260</v>
      </c>
      <c r="J597" s="198">
        <v>15413530</v>
      </c>
      <c r="K597" s="199"/>
    </row>
    <row r="598" spans="1:11" ht="45.75" customHeight="1" x14ac:dyDescent="0.25">
      <c r="A598" s="200" t="s">
        <v>1011</v>
      </c>
      <c r="B598" s="201"/>
      <c r="C598" s="165" t="s">
        <v>60</v>
      </c>
      <c r="D598" s="165" t="s">
        <v>223</v>
      </c>
      <c r="E598" s="165" t="s">
        <v>56</v>
      </c>
      <c r="F598" s="169" t="s">
        <v>349</v>
      </c>
      <c r="G598" s="170"/>
      <c r="H598" s="167">
        <v>16902570</v>
      </c>
      <c r="I598" s="167">
        <v>16904260</v>
      </c>
      <c r="J598" s="198">
        <v>15413530</v>
      </c>
      <c r="K598" s="199"/>
    </row>
    <row r="599" spans="1:11" ht="23.25" customHeight="1" x14ac:dyDescent="0.25">
      <c r="A599" s="200" t="s">
        <v>1012</v>
      </c>
      <c r="B599" s="201"/>
      <c r="C599" s="165" t="s">
        <v>60</v>
      </c>
      <c r="D599" s="165" t="s">
        <v>223</v>
      </c>
      <c r="E599" s="165" t="s">
        <v>56</v>
      </c>
      <c r="F599" s="169" t="s">
        <v>1013</v>
      </c>
      <c r="G599" s="170"/>
      <c r="H599" s="167">
        <v>16902570</v>
      </c>
      <c r="I599" s="167">
        <v>0</v>
      </c>
      <c r="J599" s="198">
        <v>0</v>
      </c>
      <c r="K599" s="199"/>
    </row>
    <row r="600" spans="1:11" ht="23.25" customHeight="1" x14ac:dyDescent="0.25">
      <c r="A600" s="200" t="s">
        <v>263</v>
      </c>
      <c r="B600" s="201"/>
      <c r="C600" s="165" t="s">
        <v>60</v>
      </c>
      <c r="D600" s="165" t="s">
        <v>223</v>
      </c>
      <c r="E600" s="165" t="s">
        <v>56</v>
      </c>
      <c r="F600" s="169" t="s">
        <v>1013</v>
      </c>
      <c r="G600" s="169" t="s">
        <v>262</v>
      </c>
      <c r="H600" s="167">
        <v>16902570</v>
      </c>
      <c r="I600" s="167">
        <v>0</v>
      </c>
      <c r="J600" s="198">
        <v>0</v>
      </c>
      <c r="K600" s="199"/>
    </row>
    <row r="601" spans="1:11" ht="15" customHeight="1" x14ac:dyDescent="0.25">
      <c r="A601" s="200" t="s">
        <v>261</v>
      </c>
      <c r="B601" s="201"/>
      <c r="C601" s="165" t="s">
        <v>60</v>
      </c>
      <c r="D601" s="165" t="s">
        <v>223</v>
      </c>
      <c r="E601" s="165" t="s">
        <v>56</v>
      </c>
      <c r="F601" s="169" t="s">
        <v>1013</v>
      </c>
      <c r="G601" s="169" t="s">
        <v>260</v>
      </c>
      <c r="H601" s="167">
        <v>16902570</v>
      </c>
      <c r="I601" s="167">
        <v>0</v>
      </c>
      <c r="J601" s="198">
        <v>0</v>
      </c>
      <c r="K601" s="199"/>
    </row>
    <row r="602" spans="1:11" ht="23.25" customHeight="1" x14ac:dyDescent="0.25">
      <c r="A602" s="200" t="s">
        <v>348</v>
      </c>
      <c r="B602" s="201"/>
      <c r="C602" s="165" t="s">
        <v>60</v>
      </c>
      <c r="D602" s="165" t="s">
        <v>223</v>
      </c>
      <c r="E602" s="165" t="s">
        <v>56</v>
      </c>
      <c r="F602" s="169" t="s">
        <v>347</v>
      </c>
      <c r="G602" s="170"/>
      <c r="H602" s="167">
        <v>0</v>
      </c>
      <c r="I602" s="167">
        <v>16904260</v>
      </c>
      <c r="J602" s="198">
        <v>15413530</v>
      </c>
      <c r="K602" s="199"/>
    </row>
    <row r="603" spans="1:11" ht="23.25" customHeight="1" x14ac:dyDescent="0.25">
      <c r="A603" s="200" t="s">
        <v>263</v>
      </c>
      <c r="B603" s="201"/>
      <c r="C603" s="165" t="s">
        <v>60</v>
      </c>
      <c r="D603" s="165" t="s">
        <v>223</v>
      </c>
      <c r="E603" s="165" t="s">
        <v>56</v>
      </c>
      <c r="F603" s="169" t="s">
        <v>347</v>
      </c>
      <c r="G603" s="169" t="s">
        <v>262</v>
      </c>
      <c r="H603" s="167">
        <v>0</v>
      </c>
      <c r="I603" s="167">
        <v>16904260</v>
      </c>
      <c r="J603" s="198">
        <v>15413530</v>
      </c>
      <c r="K603" s="199"/>
    </row>
    <row r="604" spans="1:11" ht="15" customHeight="1" x14ac:dyDescent="0.25">
      <c r="A604" s="200" t="s">
        <v>261</v>
      </c>
      <c r="B604" s="201"/>
      <c r="C604" s="165" t="s">
        <v>60</v>
      </c>
      <c r="D604" s="165" t="s">
        <v>223</v>
      </c>
      <c r="E604" s="165" t="s">
        <v>56</v>
      </c>
      <c r="F604" s="169" t="s">
        <v>347</v>
      </c>
      <c r="G604" s="169" t="s">
        <v>260</v>
      </c>
      <c r="H604" s="167">
        <v>0</v>
      </c>
      <c r="I604" s="167">
        <v>16904260</v>
      </c>
      <c r="J604" s="198">
        <v>15413530</v>
      </c>
      <c r="K604" s="199"/>
    </row>
    <row r="605" spans="1:11" ht="23.25" customHeight="1" x14ac:dyDescent="0.25">
      <c r="A605" s="196" t="s">
        <v>346</v>
      </c>
      <c r="B605" s="197"/>
      <c r="C605" s="165" t="s">
        <v>60</v>
      </c>
      <c r="D605" s="165" t="s">
        <v>223</v>
      </c>
      <c r="E605" s="165" t="s">
        <v>84</v>
      </c>
      <c r="F605" s="166"/>
      <c r="G605" s="166"/>
      <c r="H605" s="167">
        <v>12267830</v>
      </c>
      <c r="I605" s="167">
        <v>12267830</v>
      </c>
      <c r="J605" s="198">
        <v>12267830</v>
      </c>
      <c r="K605" s="199"/>
    </row>
    <row r="606" spans="1:11" ht="15" customHeight="1" x14ac:dyDescent="0.25">
      <c r="A606" s="196" t="s">
        <v>330</v>
      </c>
      <c r="B606" s="197"/>
      <c r="C606" s="165" t="s">
        <v>60</v>
      </c>
      <c r="D606" s="165" t="s">
        <v>223</v>
      </c>
      <c r="E606" s="165" t="s">
        <v>84</v>
      </c>
      <c r="F606" s="165" t="s">
        <v>329</v>
      </c>
      <c r="G606" s="165"/>
      <c r="H606" s="167">
        <v>12267830</v>
      </c>
      <c r="I606" s="167">
        <v>12267830</v>
      </c>
      <c r="J606" s="198">
        <v>12267830</v>
      </c>
      <c r="K606" s="199"/>
    </row>
    <row r="607" spans="1:11" ht="15" customHeight="1" x14ac:dyDescent="0.25">
      <c r="A607" s="200" t="s">
        <v>339</v>
      </c>
      <c r="B607" s="201"/>
      <c r="C607" s="165" t="s">
        <v>60</v>
      </c>
      <c r="D607" s="165" t="s">
        <v>223</v>
      </c>
      <c r="E607" s="165" t="s">
        <v>84</v>
      </c>
      <c r="F607" s="169" t="s">
        <v>338</v>
      </c>
      <c r="G607" s="169"/>
      <c r="H607" s="167">
        <v>1700000</v>
      </c>
      <c r="I607" s="167">
        <v>1700000</v>
      </c>
      <c r="J607" s="198">
        <v>1700000</v>
      </c>
      <c r="K607" s="199"/>
    </row>
    <row r="608" spans="1:11" ht="34.5" customHeight="1" x14ac:dyDescent="0.25">
      <c r="A608" s="200" t="s">
        <v>337</v>
      </c>
      <c r="B608" s="201"/>
      <c r="C608" s="165" t="s">
        <v>60</v>
      </c>
      <c r="D608" s="165" t="s">
        <v>223</v>
      </c>
      <c r="E608" s="165" t="s">
        <v>84</v>
      </c>
      <c r="F608" s="169" t="s">
        <v>336</v>
      </c>
      <c r="G608" s="170"/>
      <c r="H608" s="167">
        <v>300000</v>
      </c>
      <c r="I608" s="167">
        <v>300000</v>
      </c>
      <c r="J608" s="198">
        <v>300000</v>
      </c>
      <c r="K608" s="199"/>
    </row>
    <row r="609" spans="1:11" ht="45.75" customHeight="1" x14ac:dyDescent="0.25">
      <c r="A609" s="200" t="s">
        <v>1014</v>
      </c>
      <c r="B609" s="201"/>
      <c r="C609" s="165" t="s">
        <v>60</v>
      </c>
      <c r="D609" s="165" t="s">
        <v>223</v>
      </c>
      <c r="E609" s="165" t="s">
        <v>84</v>
      </c>
      <c r="F609" s="169" t="s">
        <v>1015</v>
      </c>
      <c r="G609" s="170"/>
      <c r="H609" s="167">
        <v>300000</v>
      </c>
      <c r="I609" s="167">
        <v>300000</v>
      </c>
      <c r="J609" s="198">
        <v>300000</v>
      </c>
      <c r="K609" s="199"/>
    </row>
    <row r="610" spans="1:11" ht="23.25" customHeight="1" x14ac:dyDescent="0.25">
      <c r="A610" s="200" t="s">
        <v>107</v>
      </c>
      <c r="B610" s="201"/>
      <c r="C610" s="165" t="s">
        <v>60</v>
      </c>
      <c r="D610" s="165" t="s">
        <v>223</v>
      </c>
      <c r="E610" s="165" t="s">
        <v>84</v>
      </c>
      <c r="F610" s="169" t="s">
        <v>1015</v>
      </c>
      <c r="G610" s="169" t="s">
        <v>106</v>
      </c>
      <c r="H610" s="167">
        <v>300000</v>
      </c>
      <c r="I610" s="167">
        <v>300000</v>
      </c>
      <c r="J610" s="198">
        <v>300000</v>
      </c>
      <c r="K610" s="199"/>
    </row>
    <row r="611" spans="1:11" ht="23.25" customHeight="1" x14ac:dyDescent="0.25">
      <c r="A611" s="200" t="s">
        <v>105</v>
      </c>
      <c r="B611" s="201"/>
      <c r="C611" s="165" t="s">
        <v>60</v>
      </c>
      <c r="D611" s="165" t="s">
        <v>223</v>
      </c>
      <c r="E611" s="165" t="s">
        <v>84</v>
      </c>
      <c r="F611" s="169" t="s">
        <v>1015</v>
      </c>
      <c r="G611" s="169" t="s">
        <v>104</v>
      </c>
      <c r="H611" s="167">
        <v>300000</v>
      </c>
      <c r="I611" s="167">
        <v>300000</v>
      </c>
      <c r="J611" s="198">
        <v>300000</v>
      </c>
      <c r="K611" s="199"/>
    </row>
    <row r="612" spans="1:11" ht="23.25" customHeight="1" x14ac:dyDescent="0.25">
      <c r="A612" s="200" t="s">
        <v>691</v>
      </c>
      <c r="B612" s="201"/>
      <c r="C612" s="165" t="s">
        <v>60</v>
      </c>
      <c r="D612" s="165" t="s">
        <v>223</v>
      </c>
      <c r="E612" s="165" t="s">
        <v>84</v>
      </c>
      <c r="F612" s="169" t="s">
        <v>1016</v>
      </c>
      <c r="G612" s="170"/>
      <c r="H612" s="167">
        <v>1400000</v>
      </c>
      <c r="I612" s="167">
        <v>1400000</v>
      </c>
      <c r="J612" s="198">
        <v>1400000</v>
      </c>
      <c r="K612" s="199"/>
    </row>
    <row r="613" spans="1:11" ht="45.75" customHeight="1" x14ac:dyDescent="0.25">
      <c r="A613" s="200" t="s">
        <v>774</v>
      </c>
      <c r="B613" s="201"/>
      <c r="C613" s="165" t="s">
        <v>60</v>
      </c>
      <c r="D613" s="165" t="s">
        <v>223</v>
      </c>
      <c r="E613" s="165" t="s">
        <v>84</v>
      </c>
      <c r="F613" s="169" t="s">
        <v>1017</v>
      </c>
      <c r="G613" s="170"/>
      <c r="H613" s="167">
        <v>1400000</v>
      </c>
      <c r="I613" s="167">
        <v>1400000</v>
      </c>
      <c r="J613" s="198">
        <v>1400000</v>
      </c>
      <c r="K613" s="199"/>
    </row>
    <row r="614" spans="1:11" ht="23.25" customHeight="1" x14ac:dyDescent="0.25">
      <c r="A614" s="200" t="s">
        <v>107</v>
      </c>
      <c r="B614" s="201"/>
      <c r="C614" s="165" t="s">
        <v>60</v>
      </c>
      <c r="D614" s="165" t="s">
        <v>223</v>
      </c>
      <c r="E614" s="165" t="s">
        <v>84</v>
      </c>
      <c r="F614" s="169" t="s">
        <v>1017</v>
      </c>
      <c r="G614" s="169" t="s">
        <v>106</v>
      </c>
      <c r="H614" s="167">
        <v>1400000</v>
      </c>
      <c r="I614" s="167">
        <v>1400000</v>
      </c>
      <c r="J614" s="198">
        <v>1400000</v>
      </c>
      <c r="K614" s="199"/>
    </row>
    <row r="615" spans="1:11" ht="23.25" customHeight="1" x14ac:dyDescent="0.25">
      <c r="A615" s="200" t="s">
        <v>105</v>
      </c>
      <c r="B615" s="201"/>
      <c r="C615" s="165" t="s">
        <v>60</v>
      </c>
      <c r="D615" s="165" t="s">
        <v>223</v>
      </c>
      <c r="E615" s="165" t="s">
        <v>84</v>
      </c>
      <c r="F615" s="169" t="s">
        <v>1017</v>
      </c>
      <c r="G615" s="169" t="s">
        <v>104</v>
      </c>
      <c r="H615" s="167">
        <v>1400000</v>
      </c>
      <c r="I615" s="167">
        <v>1400000</v>
      </c>
      <c r="J615" s="198">
        <v>1400000</v>
      </c>
      <c r="K615" s="199"/>
    </row>
    <row r="616" spans="1:11" ht="15" customHeight="1" x14ac:dyDescent="0.25">
      <c r="A616" s="200" t="s">
        <v>335</v>
      </c>
      <c r="B616" s="201"/>
      <c r="C616" s="165" t="s">
        <v>60</v>
      </c>
      <c r="D616" s="165" t="s">
        <v>223</v>
      </c>
      <c r="E616" s="165" t="s">
        <v>84</v>
      </c>
      <c r="F616" s="169" t="s">
        <v>334</v>
      </c>
      <c r="G616" s="169"/>
      <c r="H616" s="167">
        <v>10567830</v>
      </c>
      <c r="I616" s="167">
        <v>10567830</v>
      </c>
      <c r="J616" s="198">
        <v>10567830</v>
      </c>
      <c r="K616" s="199"/>
    </row>
    <row r="617" spans="1:11" ht="23.25" customHeight="1" x14ac:dyDescent="0.25">
      <c r="A617" s="200" t="s">
        <v>333</v>
      </c>
      <c r="B617" s="201"/>
      <c r="C617" s="165" t="s">
        <v>60</v>
      </c>
      <c r="D617" s="165" t="s">
        <v>223</v>
      </c>
      <c r="E617" s="165" t="s">
        <v>84</v>
      </c>
      <c r="F617" s="169" t="s">
        <v>332</v>
      </c>
      <c r="G617" s="170"/>
      <c r="H617" s="167">
        <v>10367830</v>
      </c>
      <c r="I617" s="167">
        <v>10367830</v>
      </c>
      <c r="J617" s="198">
        <v>10367830</v>
      </c>
      <c r="K617" s="199"/>
    </row>
    <row r="618" spans="1:11" ht="68.25" customHeight="1" x14ac:dyDescent="0.25">
      <c r="A618" s="200" t="s">
        <v>1018</v>
      </c>
      <c r="B618" s="201"/>
      <c r="C618" s="165" t="s">
        <v>60</v>
      </c>
      <c r="D618" s="165" t="s">
        <v>223</v>
      </c>
      <c r="E618" s="165" t="s">
        <v>84</v>
      </c>
      <c r="F618" s="169" t="s">
        <v>331</v>
      </c>
      <c r="G618" s="170"/>
      <c r="H618" s="167">
        <v>10367830</v>
      </c>
      <c r="I618" s="167">
        <v>10367830</v>
      </c>
      <c r="J618" s="198">
        <v>10367830</v>
      </c>
      <c r="K618" s="199"/>
    </row>
    <row r="619" spans="1:11" ht="23.25" customHeight="1" x14ac:dyDescent="0.25">
      <c r="A619" s="200" t="s">
        <v>107</v>
      </c>
      <c r="B619" s="201"/>
      <c r="C619" s="165" t="s">
        <v>60</v>
      </c>
      <c r="D619" s="165" t="s">
        <v>223</v>
      </c>
      <c r="E619" s="165" t="s">
        <v>84</v>
      </c>
      <c r="F619" s="169" t="s">
        <v>331</v>
      </c>
      <c r="G619" s="169" t="s">
        <v>106</v>
      </c>
      <c r="H619" s="167">
        <v>10367830</v>
      </c>
      <c r="I619" s="167">
        <v>10367830</v>
      </c>
      <c r="J619" s="198">
        <v>10367830</v>
      </c>
      <c r="K619" s="199"/>
    </row>
    <row r="620" spans="1:11" ht="23.25" customHeight="1" x14ac:dyDescent="0.25">
      <c r="A620" s="200" t="s">
        <v>105</v>
      </c>
      <c r="B620" s="201"/>
      <c r="C620" s="165" t="s">
        <v>60</v>
      </c>
      <c r="D620" s="165" t="s">
        <v>223</v>
      </c>
      <c r="E620" s="165" t="s">
        <v>84</v>
      </c>
      <c r="F620" s="169" t="s">
        <v>331</v>
      </c>
      <c r="G620" s="169" t="s">
        <v>104</v>
      </c>
      <c r="H620" s="167">
        <v>10367830</v>
      </c>
      <c r="I620" s="167">
        <v>10367830</v>
      </c>
      <c r="J620" s="198">
        <v>10367830</v>
      </c>
      <c r="K620" s="199"/>
    </row>
    <row r="621" spans="1:11" ht="23.25" customHeight="1" x14ac:dyDescent="0.25">
      <c r="A621" s="200" t="s">
        <v>1019</v>
      </c>
      <c r="B621" s="201"/>
      <c r="C621" s="165" t="s">
        <v>60</v>
      </c>
      <c r="D621" s="165" t="s">
        <v>223</v>
      </c>
      <c r="E621" s="165" t="s">
        <v>84</v>
      </c>
      <c r="F621" s="169" t="s">
        <v>1020</v>
      </c>
      <c r="G621" s="170"/>
      <c r="H621" s="167">
        <v>200000</v>
      </c>
      <c r="I621" s="167">
        <v>200000</v>
      </c>
      <c r="J621" s="198">
        <v>200000</v>
      </c>
      <c r="K621" s="199"/>
    </row>
    <row r="622" spans="1:11" ht="15" customHeight="1" x14ac:dyDescent="0.25">
      <c r="A622" s="200" t="s">
        <v>1021</v>
      </c>
      <c r="B622" s="201"/>
      <c r="C622" s="165" t="s">
        <v>60</v>
      </c>
      <c r="D622" s="165" t="s">
        <v>223</v>
      </c>
      <c r="E622" s="165" t="s">
        <v>84</v>
      </c>
      <c r="F622" s="169" t="s">
        <v>1022</v>
      </c>
      <c r="G622" s="170"/>
      <c r="H622" s="167">
        <v>200000</v>
      </c>
      <c r="I622" s="167">
        <v>200000</v>
      </c>
      <c r="J622" s="198">
        <v>200000</v>
      </c>
      <c r="K622" s="199"/>
    </row>
    <row r="623" spans="1:11" ht="23.25" customHeight="1" x14ac:dyDescent="0.25">
      <c r="A623" s="200" t="s">
        <v>107</v>
      </c>
      <c r="B623" s="201"/>
      <c r="C623" s="165" t="s">
        <v>60</v>
      </c>
      <c r="D623" s="165" t="s">
        <v>223</v>
      </c>
      <c r="E623" s="165" t="s">
        <v>84</v>
      </c>
      <c r="F623" s="169" t="s">
        <v>1022</v>
      </c>
      <c r="G623" s="169" t="s">
        <v>106</v>
      </c>
      <c r="H623" s="167">
        <v>200000</v>
      </c>
      <c r="I623" s="167">
        <v>200000</v>
      </c>
      <c r="J623" s="198">
        <v>200000</v>
      </c>
      <c r="K623" s="199"/>
    </row>
    <row r="624" spans="1:11" ht="23.25" customHeight="1" x14ac:dyDescent="0.25">
      <c r="A624" s="200" t="s">
        <v>105</v>
      </c>
      <c r="B624" s="201"/>
      <c r="C624" s="165" t="s">
        <v>60</v>
      </c>
      <c r="D624" s="165" t="s">
        <v>223</v>
      </c>
      <c r="E624" s="165" t="s">
        <v>84</v>
      </c>
      <c r="F624" s="169" t="s">
        <v>1022</v>
      </c>
      <c r="G624" s="169" t="s">
        <v>104</v>
      </c>
      <c r="H624" s="167">
        <v>200000</v>
      </c>
      <c r="I624" s="167">
        <v>200000</v>
      </c>
      <c r="J624" s="198">
        <v>200000</v>
      </c>
      <c r="K624" s="199"/>
    </row>
    <row r="625" spans="1:11" ht="15" customHeight="1" x14ac:dyDescent="0.25">
      <c r="A625" s="196" t="s">
        <v>1023</v>
      </c>
      <c r="B625" s="197"/>
      <c r="C625" s="165" t="s">
        <v>60</v>
      </c>
      <c r="D625" s="165" t="s">
        <v>223</v>
      </c>
      <c r="E625" s="165" t="s">
        <v>68</v>
      </c>
      <c r="F625" s="166"/>
      <c r="G625" s="166"/>
      <c r="H625" s="167">
        <v>6000000</v>
      </c>
      <c r="I625" s="167">
        <v>6000000</v>
      </c>
      <c r="J625" s="198">
        <v>6000000</v>
      </c>
      <c r="K625" s="199"/>
    </row>
    <row r="626" spans="1:11" ht="15" customHeight="1" x14ac:dyDescent="0.25">
      <c r="A626" s="196" t="s">
        <v>330</v>
      </c>
      <c r="B626" s="197"/>
      <c r="C626" s="165" t="s">
        <v>60</v>
      </c>
      <c r="D626" s="165" t="s">
        <v>223</v>
      </c>
      <c r="E626" s="165" t="s">
        <v>68</v>
      </c>
      <c r="F626" s="165" t="s">
        <v>329</v>
      </c>
      <c r="G626" s="165"/>
      <c r="H626" s="167">
        <v>6000000</v>
      </c>
      <c r="I626" s="167">
        <v>6000000</v>
      </c>
      <c r="J626" s="198">
        <v>6000000</v>
      </c>
      <c r="K626" s="199"/>
    </row>
    <row r="627" spans="1:11" ht="23.25" customHeight="1" x14ac:dyDescent="0.25">
      <c r="A627" s="200" t="s">
        <v>1024</v>
      </c>
      <c r="B627" s="201"/>
      <c r="C627" s="165" t="s">
        <v>60</v>
      </c>
      <c r="D627" s="165" t="s">
        <v>223</v>
      </c>
      <c r="E627" s="165" t="s">
        <v>68</v>
      </c>
      <c r="F627" s="169" t="s">
        <v>328</v>
      </c>
      <c r="G627" s="169"/>
      <c r="H627" s="167">
        <v>6000000</v>
      </c>
      <c r="I627" s="167">
        <v>6000000</v>
      </c>
      <c r="J627" s="198">
        <v>6000000</v>
      </c>
      <c r="K627" s="199"/>
    </row>
    <row r="628" spans="1:11" ht="34.5" customHeight="1" x14ac:dyDescent="0.25">
      <c r="A628" s="200" t="s">
        <v>1025</v>
      </c>
      <c r="B628" s="201"/>
      <c r="C628" s="165" t="s">
        <v>60</v>
      </c>
      <c r="D628" s="165" t="s">
        <v>223</v>
      </c>
      <c r="E628" s="165" t="s">
        <v>68</v>
      </c>
      <c r="F628" s="169" t="s">
        <v>1026</v>
      </c>
      <c r="G628" s="170"/>
      <c r="H628" s="167">
        <v>6000000</v>
      </c>
      <c r="I628" s="167">
        <v>6000000</v>
      </c>
      <c r="J628" s="198">
        <v>6000000</v>
      </c>
      <c r="K628" s="199"/>
    </row>
    <row r="629" spans="1:11" ht="23.25" customHeight="1" x14ac:dyDescent="0.25">
      <c r="A629" s="200" t="s">
        <v>780</v>
      </c>
      <c r="B629" s="201"/>
      <c r="C629" s="165" t="s">
        <v>60</v>
      </c>
      <c r="D629" s="165" t="s">
        <v>223</v>
      </c>
      <c r="E629" s="165" t="s">
        <v>68</v>
      </c>
      <c r="F629" s="169" t="s">
        <v>1027</v>
      </c>
      <c r="G629" s="170"/>
      <c r="H629" s="167">
        <v>6000000</v>
      </c>
      <c r="I629" s="167">
        <v>6000000</v>
      </c>
      <c r="J629" s="198">
        <v>6000000</v>
      </c>
      <c r="K629" s="199"/>
    </row>
    <row r="630" spans="1:11" ht="23.25" customHeight="1" x14ac:dyDescent="0.25">
      <c r="A630" s="200" t="s">
        <v>107</v>
      </c>
      <c r="B630" s="201"/>
      <c r="C630" s="165" t="s">
        <v>60</v>
      </c>
      <c r="D630" s="165" t="s">
        <v>223</v>
      </c>
      <c r="E630" s="165" t="s">
        <v>68</v>
      </c>
      <c r="F630" s="169" t="s">
        <v>1027</v>
      </c>
      <c r="G630" s="169" t="s">
        <v>106</v>
      </c>
      <c r="H630" s="167">
        <v>6000000</v>
      </c>
      <c r="I630" s="167">
        <v>6000000</v>
      </c>
      <c r="J630" s="198">
        <v>6000000</v>
      </c>
      <c r="K630" s="199"/>
    </row>
    <row r="631" spans="1:11" ht="23.25" customHeight="1" x14ac:dyDescent="0.25">
      <c r="A631" s="200" t="s">
        <v>105</v>
      </c>
      <c r="B631" s="201"/>
      <c r="C631" s="165" t="s">
        <v>60</v>
      </c>
      <c r="D631" s="165" t="s">
        <v>223</v>
      </c>
      <c r="E631" s="165" t="s">
        <v>68</v>
      </c>
      <c r="F631" s="169" t="s">
        <v>1027</v>
      </c>
      <c r="G631" s="169" t="s">
        <v>104</v>
      </c>
      <c r="H631" s="167">
        <v>6000000</v>
      </c>
      <c r="I631" s="167">
        <v>6000000</v>
      </c>
      <c r="J631" s="198">
        <v>6000000</v>
      </c>
      <c r="K631" s="199"/>
    </row>
    <row r="632" spans="1:11" ht="15" customHeight="1" x14ac:dyDescent="0.25">
      <c r="A632" s="196" t="s">
        <v>782</v>
      </c>
      <c r="B632" s="197"/>
      <c r="C632" s="165" t="s">
        <v>60</v>
      </c>
      <c r="D632" s="165" t="s">
        <v>167</v>
      </c>
      <c r="E632" s="165"/>
      <c r="F632" s="166"/>
      <c r="G632" s="166"/>
      <c r="H632" s="167">
        <v>4077885620</v>
      </c>
      <c r="I632" s="167">
        <v>3840972101</v>
      </c>
      <c r="J632" s="198">
        <v>987166540</v>
      </c>
      <c r="K632" s="199"/>
    </row>
    <row r="633" spans="1:11" ht="15" customHeight="1" x14ac:dyDescent="0.25">
      <c r="A633" s="196" t="s">
        <v>218</v>
      </c>
      <c r="B633" s="197"/>
      <c r="C633" s="165" t="s">
        <v>60</v>
      </c>
      <c r="D633" s="165" t="s">
        <v>167</v>
      </c>
      <c r="E633" s="165" t="s">
        <v>52</v>
      </c>
      <c r="F633" s="166"/>
      <c r="G633" s="166"/>
      <c r="H633" s="167">
        <v>1029466020</v>
      </c>
      <c r="I633" s="167">
        <v>549096330</v>
      </c>
      <c r="J633" s="198">
        <v>609848550</v>
      </c>
      <c r="K633" s="199"/>
    </row>
    <row r="634" spans="1:11" ht="23.25" customHeight="1" x14ac:dyDescent="0.25">
      <c r="A634" s="196" t="s">
        <v>265</v>
      </c>
      <c r="B634" s="197"/>
      <c r="C634" s="165" t="s">
        <v>60</v>
      </c>
      <c r="D634" s="165" t="s">
        <v>167</v>
      </c>
      <c r="E634" s="165" t="s">
        <v>52</v>
      </c>
      <c r="F634" s="165" t="s">
        <v>264</v>
      </c>
      <c r="G634" s="165"/>
      <c r="H634" s="167">
        <v>1029466020</v>
      </c>
      <c r="I634" s="167">
        <v>549096330</v>
      </c>
      <c r="J634" s="198">
        <v>609848550</v>
      </c>
      <c r="K634" s="199"/>
    </row>
    <row r="635" spans="1:11" ht="23.25" customHeight="1" x14ac:dyDescent="0.25">
      <c r="A635" s="200" t="s">
        <v>322</v>
      </c>
      <c r="B635" s="201"/>
      <c r="C635" s="165" t="s">
        <v>60</v>
      </c>
      <c r="D635" s="165" t="s">
        <v>167</v>
      </c>
      <c r="E635" s="165" t="s">
        <v>52</v>
      </c>
      <c r="F635" s="169" t="s">
        <v>321</v>
      </c>
      <c r="G635" s="169"/>
      <c r="H635" s="167">
        <v>1029466020</v>
      </c>
      <c r="I635" s="167">
        <v>549096330</v>
      </c>
      <c r="J635" s="198">
        <v>609848550</v>
      </c>
      <c r="K635" s="199"/>
    </row>
    <row r="636" spans="1:11" ht="23.25" customHeight="1" x14ac:dyDescent="0.25">
      <c r="A636" s="200" t="s">
        <v>327</v>
      </c>
      <c r="B636" s="201"/>
      <c r="C636" s="165" t="s">
        <v>60</v>
      </c>
      <c r="D636" s="165" t="s">
        <v>167</v>
      </c>
      <c r="E636" s="165" t="s">
        <v>52</v>
      </c>
      <c r="F636" s="169" t="s">
        <v>326</v>
      </c>
      <c r="G636" s="170"/>
      <c r="H636" s="167">
        <v>1029466020</v>
      </c>
      <c r="I636" s="167">
        <v>549096330</v>
      </c>
      <c r="J636" s="198">
        <v>609848550</v>
      </c>
      <c r="K636" s="199"/>
    </row>
    <row r="637" spans="1:11" ht="34.5" customHeight="1" x14ac:dyDescent="0.25">
      <c r="A637" s="200" t="s">
        <v>1028</v>
      </c>
      <c r="B637" s="201"/>
      <c r="C637" s="165" t="s">
        <v>60</v>
      </c>
      <c r="D637" s="165" t="s">
        <v>167</v>
      </c>
      <c r="E637" s="165" t="s">
        <v>52</v>
      </c>
      <c r="F637" s="169" t="s">
        <v>1029</v>
      </c>
      <c r="G637" s="170"/>
      <c r="H637" s="167">
        <v>3000000</v>
      </c>
      <c r="I637" s="167">
        <v>0</v>
      </c>
      <c r="J637" s="198">
        <v>0</v>
      </c>
      <c r="K637" s="199"/>
    </row>
    <row r="638" spans="1:11" ht="23.25" customHeight="1" x14ac:dyDescent="0.25">
      <c r="A638" s="200" t="s">
        <v>263</v>
      </c>
      <c r="B638" s="201"/>
      <c r="C638" s="165" t="s">
        <v>60</v>
      </c>
      <c r="D638" s="165" t="s">
        <v>167</v>
      </c>
      <c r="E638" s="165" t="s">
        <v>52</v>
      </c>
      <c r="F638" s="169" t="s">
        <v>1029</v>
      </c>
      <c r="G638" s="169" t="s">
        <v>262</v>
      </c>
      <c r="H638" s="167">
        <v>3000000</v>
      </c>
      <c r="I638" s="167">
        <v>0</v>
      </c>
      <c r="J638" s="198">
        <v>0</v>
      </c>
      <c r="K638" s="199"/>
    </row>
    <row r="639" spans="1:11" ht="15" customHeight="1" x14ac:dyDescent="0.25">
      <c r="A639" s="200" t="s">
        <v>261</v>
      </c>
      <c r="B639" s="201"/>
      <c r="C639" s="165" t="s">
        <v>60</v>
      </c>
      <c r="D639" s="165" t="s">
        <v>167</v>
      </c>
      <c r="E639" s="165" t="s">
        <v>52</v>
      </c>
      <c r="F639" s="169" t="s">
        <v>1029</v>
      </c>
      <c r="G639" s="169" t="s">
        <v>260</v>
      </c>
      <c r="H639" s="167">
        <v>3000000</v>
      </c>
      <c r="I639" s="167">
        <v>0</v>
      </c>
      <c r="J639" s="198">
        <v>0</v>
      </c>
      <c r="K639" s="199"/>
    </row>
    <row r="640" spans="1:11" ht="23.25" customHeight="1" x14ac:dyDescent="0.25">
      <c r="A640" s="200" t="s">
        <v>325</v>
      </c>
      <c r="B640" s="201"/>
      <c r="C640" s="165" t="s">
        <v>60</v>
      </c>
      <c r="D640" s="165" t="s">
        <v>167</v>
      </c>
      <c r="E640" s="165" t="s">
        <v>52</v>
      </c>
      <c r="F640" s="169" t="s">
        <v>674</v>
      </c>
      <c r="G640" s="170"/>
      <c r="H640" s="167">
        <v>357150000</v>
      </c>
      <c r="I640" s="167">
        <v>0</v>
      </c>
      <c r="J640" s="198">
        <v>0</v>
      </c>
      <c r="K640" s="199"/>
    </row>
    <row r="641" spans="1:11" ht="23.25" customHeight="1" x14ac:dyDescent="0.25">
      <c r="A641" s="200" t="s">
        <v>263</v>
      </c>
      <c r="B641" s="201"/>
      <c r="C641" s="165" t="s">
        <v>60</v>
      </c>
      <c r="D641" s="165" t="s">
        <v>167</v>
      </c>
      <c r="E641" s="165" t="s">
        <v>52</v>
      </c>
      <c r="F641" s="169" t="s">
        <v>674</v>
      </c>
      <c r="G641" s="169" t="s">
        <v>262</v>
      </c>
      <c r="H641" s="167">
        <v>357150000</v>
      </c>
      <c r="I641" s="167">
        <v>0</v>
      </c>
      <c r="J641" s="198">
        <v>0</v>
      </c>
      <c r="K641" s="199"/>
    </row>
    <row r="642" spans="1:11" ht="15" customHeight="1" x14ac:dyDescent="0.25">
      <c r="A642" s="200" t="s">
        <v>261</v>
      </c>
      <c r="B642" s="201"/>
      <c r="C642" s="165" t="s">
        <v>60</v>
      </c>
      <c r="D642" s="165" t="s">
        <v>167</v>
      </c>
      <c r="E642" s="165" t="s">
        <v>52</v>
      </c>
      <c r="F642" s="169" t="s">
        <v>674</v>
      </c>
      <c r="G642" s="169" t="s">
        <v>260</v>
      </c>
      <c r="H642" s="167">
        <v>357150000</v>
      </c>
      <c r="I642" s="167">
        <v>0</v>
      </c>
      <c r="J642" s="198">
        <v>0</v>
      </c>
      <c r="K642" s="199"/>
    </row>
    <row r="643" spans="1:11" ht="34.5" customHeight="1" x14ac:dyDescent="0.25">
      <c r="A643" s="200" t="s">
        <v>323</v>
      </c>
      <c r="B643" s="201"/>
      <c r="C643" s="165" t="s">
        <v>60</v>
      </c>
      <c r="D643" s="165" t="s">
        <v>167</v>
      </c>
      <c r="E643" s="165" t="s">
        <v>52</v>
      </c>
      <c r="F643" s="169" t="s">
        <v>675</v>
      </c>
      <c r="G643" s="170"/>
      <c r="H643" s="167">
        <v>208151000</v>
      </c>
      <c r="I643" s="167">
        <v>0</v>
      </c>
      <c r="J643" s="198">
        <v>0</v>
      </c>
      <c r="K643" s="199"/>
    </row>
    <row r="644" spans="1:11" ht="23.25" customHeight="1" x14ac:dyDescent="0.25">
      <c r="A644" s="200" t="s">
        <v>263</v>
      </c>
      <c r="B644" s="201"/>
      <c r="C644" s="165" t="s">
        <v>60</v>
      </c>
      <c r="D644" s="165" t="s">
        <v>167</v>
      </c>
      <c r="E644" s="165" t="s">
        <v>52</v>
      </c>
      <c r="F644" s="169" t="s">
        <v>675</v>
      </c>
      <c r="G644" s="169" t="s">
        <v>262</v>
      </c>
      <c r="H644" s="167">
        <v>208151000</v>
      </c>
      <c r="I644" s="167">
        <v>0</v>
      </c>
      <c r="J644" s="198">
        <v>0</v>
      </c>
      <c r="K644" s="199"/>
    </row>
    <row r="645" spans="1:11" ht="15" customHeight="1" x14ac:dyDescent="0.25">
      <c r="A645" s="200" t="s">
        <v>261</v>
      </c>
      <c r="B645" s="201"/>
      <c r="C645" s="165" t="s">
        <v>60</v>
      </c>
      <c r="D645" s="165" t="s">
        <v>167</v>
      </c>
      <c r="E645" s="165" t="s">
        <v>52</v>
      </c>
      <c r="F645" s="169" t="s">
        <v>675</v>
      </c>
      <c r="G645" s="169" t="s">
        <v>260</v>
      </c>
      <c r="H645" s="167">
        <v>208151000</v>
      </c>
      <c r="I645" s="167">
        <v>0</v>
      </c>
      <c r="J645" s="198">
        <v>0</v>
      </c>
      <c r="K645" s="199"/>
    </row>
    <row r="646" spans="1:11" ht="23.25" customHeight="1" x14ac:dyDescent="0.25">
      <c r="A646" s="200" t="s">
        <v>325</v>
      </c>
      <c r="B646" s="201"/>
      <c r="C646" s="165" t="s">
        <v>60</v>
      </c>
      <c r="D646" s="165" t="s">
        <v>167</v>
      </c>
      <c r="E646" s="165" t="s">
        <v>52</v>
      </c>
      <c r="F646" s="169" t="s">
        <v>324</v>
      </c>
      <c r="G646" s="170"/>
      <c r="H646" s="167">
        <v>287616430</v>
      </c>
      <c r="I646" s="167">
        <v>279096330</v>
      </c>
      <c r="J646" s="198">
        <v>609848550</v>
      </c>
      <c r="K646" s="199"/>
    </row>
    <row r="647" spans="1:11" ht="23.25" customHeight="1" x14ac:dyDescent="0.25">
      <c r="A647" s="200" t="s">
        <v>263</v>
      </c>
      <c r="B647" s="201"/>
      <c r="C647" s="165" t="s">
        <v>60</v>
      </c>
      <c r="D647" s="165" t="s">
        <v>167</v>
      </c>
      <c r="E647" s="165" t="s">
        <v>52</v>
      </c>
      <c r="F647" s="169" t="s">
        <v>324</v>
      </c>
      <c r="G647" s="169" t="s">
        <v>262</v>
      </c>
      <c r="H647" s="167">
        <v>287616430</v>
      </c>
      <c r="I647" s="167">
        <v>279096330</v>
      </c>
      <c r="J647" s="198">
        <v>609848550</v>
      </c>
      <c r="K647" s="199"/>
    </row>
    <row r="648" spans="1:11" ht="15" customHeight="1" x14ac:dyDescent="0.25">
      <c r="A648" s="200" t="s">
        <v>261</v>
      </c>
      <c r="B648" s="201"/>
      <c r="C648" s="165" t="s">
        <v>60</v>
      </c>
      <c r="D648" s="165" t="s">
        <v>167</v>
      </c>
      <c r="E648" s="165" t="s">
        <v>52</v>
      </c>
      <c r="F648" s="169" t="s">
        <v>324</v>
      </c>
      <c r="G648" s="169" t="s">
        <v>260</v>
      </c>
      <c r="H648" s="167">
        <v>287616430</v>
      </c>
      <c r="I648" s="167">
        <v>279096330</v>
      </c>
      <c r="J648" s="198">
        <v>609848550</v>
      </c>
      <c r="K648" s="199"/>
    </row>
    <row r="649" spans="1:11" ht="23.25" customHeight="1" x14ac:dyDescent="0.25">
      <c r="A649" s="200" t="s">
        <v>325</v>
      </c>
      <c r="B649" s="201"/>
      <c r="C649" s="165" t="s">
        <v>60</v>
      </c>
      <c r="D649" s="165" t="s">
        <v>167</v>
      </c>
      <c r="E649" s="165" t="s">
        <v>52</v>
      </c>
      <c r="F649" s="169" t="s">
        <v>783</v>
      </c>
      <c r="G649" s="170"/>
      <c r="H649" s="167">
        <v>173548590</v>
      </c>
      <c r="I649" s="167">
        <v>270000000</v>
      </c>
      <c r="J649" s="198">
        <v>0</v>
      </c>
      <c r="K649" s="199"/>
    </row>
    <row r="650" spans="1:11" ht="23.25" customHeight="1" x14ac:dyDescent="0.25">
      <c r="A650" s="200" t="s">
        <v>263</v>
      </c>
      <c r="B650" s="201"/>
      <c r="C650" s="165" t="s">
        <v>60</v>
      </c>
      <c r="D650" s="165" t="s">
        <v>167</v>
      </c>
      <c r="E650" s="165" t="s">
        <v>52</v>
      </c>
      <c r="F650" s="169" t="s">
        <v>783</v>
      </c>
      <c r="G650" s="169" t="s">
        <v>262</v>
      </c>
      <c r="H650" s="167">
        <v>173548590</v>
      </c>
      <c r="I650" s="167">
        <v>270000000</v>
      </c>
      <c r="J650" s="198">
        <v>0</v>
      </c>
      <c r="K650" s="199"/>
    </row>
    <row r="651" spans="1:11" ht="15" customHeight="1" x14ac:dyDescent="0.25">
      <c r="A651" s="200" t="s">
        <v>261</v>
      </c>
      <c r="B651" s="201"/>
      <c r="C651" s="165" t="s">
        <v>60</v>
      </c>
      <c r="D651" s="165" t="s">
        <v>167</v>
      </c>
      <c r="E651" s="165" t="s">
        <v>52</v>
      </c>
      <c r="F651" s="169" t="s">
        <v>783</v>
      </c>
      <c r="G651" s="169" t="s">
        <v>260</v>
      </c>
      <c r="H651" s="167">
        <v>173548590</v>
      </c>
      <c r="I651" s="167">
        <v>270000000</v>
      </c>
      <c r="J651" s="198">
        <v>0</v>
      </c>
      <c r="K651" s="199"/>
    </row>
    <row r="652" spans="1:11" ht="15" customHeight="1" x14ac:dyDescent="0.25">
      <c r="A652" s="196" t="s">
        <v>211</v>
      </c>
      <c r="B652" s="197"/>
      <c r="C652" s="165" t="s">
        <v>60</v>
      </c>
      <c r="D652" s="165" t="s">
        <v>167</v>
      </c>
      <c r="E652" s="165" t="s">
        <v>56</v>
      </c>
      <c r="F652" s="166"/>
      <c r="G652" s="166"/>
      <c r="H652" s="167">
        <v>2959081200</v>
      </c>
      <c r="I652" s="167">
        <v>3202537371</v>
      </c>
      <c r="J652" s="198">
        <v>287979590</v>
      </c>
      <c r="K652" s="199"/>
    </row>
    <row r="653" spans="1:11" ht="15" customHeight="1" x14ac:dyDescent="0.25">
      <c r="A653" s="196" t="s">
        <v>185</v>
      </c>
      <c r="B653" s="197"/>
      <c r="C653" s="165" t="s">
        <v>60</v>
      </c>
      <c r="D653" s="165" t="s">
        <v>167</v>
      </c>
      <c r="E653" s="165" t="s">
        <v>56</v>
      </c>
      <c r="F653" s="165" t="s">
        <v>184</v>
      </c>
      <c r="G653" s="165"/>
      <c r="H653" s="167">
        <v>34000000</v>
      </c>
      <c r="I653" s="167">
        <v>0</v>
      </c>
      <c r="J653" s="198">
        <v>0</v>
      </c>
      <c r="K653" s="199"/>
    </row>
    <row r="654" spans="1:11" ht="15" customHeight="1" x14ac:dyDescent="0.25">
      <c r="A654" s="200" t="s">
        <v>206</v>
      </c>
      <c r="B654" s="201"/>
      <c r="C654" s="165" t="s">
        <v>60</v>
      </c>
      <c r="D654" s="165" t="s">
        <v>167</v>
      </c>
      <c r="E654" s="165" t="s">
        <v>56</v>
      </c>
      <c r="F654" s="169" t="s">
        <v>183</v>
      </c>
      <c r="G654" s="169"/>
      <c r="H654" s="167">
        <v>34000000</v>
      </c>
      <c r="I654" s="167">
        <v>0</v>
      </c>
      <c r="J654" s="198">
        <v>0</v>
      </c>
      <c r="K654" s="199"/>
    </row>
    <row r="655" spans="1:11" ht="23.25" customHeight="1" x14ac:dyDescent="0.25">
      <c r="A655" s="200" t="s">
        <v>204</v>
      </c>
      <c r="B655" s="201"/>
      <c r="C655" s="165" t="s">
        <v>60</v>
      </c>
      <c r="D655" s="165" t="s">
        <v>167</v>
      </c>
      <c r="E655" s="165" t="s">
        <v>56</v>
      </c>
      <c r="F655" s="169" t="s">
        <v>874</v>
      </c>
      <c r="G655" s="170"/>
      <c r="H655" s="167">
        <v>34000000</v>
      </c>
      <c r="I655" s="167">
        <v>0</v>
      </c>
      <c r="J655" s="198">
        <v>0</v>
      </c>
      <c r="K655" s="199"/>
    </row>
    <row r="656" spans="1:11" ht="45.75" customHeight="1" x14ac:dyDescent="0.25">
      <c r="A656" s="200" t="s">
        <v>676</v>
      </c>
      <c r="B656" s="201"/>
      <c r="C656" s="165" t="s">
        <v>60</v>
      </c>
      <c r="D656" s="165" t="s">
        <v>167</v>
      </c>
      <c r="E656" s="165" t="s">
        <v>56</v>
      </c>
      <c r="F656" s="169" t="s">
        <v>1030</v>
      </c>
      <c r="G656" s="170"/>
      <c r="H656" s="167">
        <v>34000000</v>
      </c>
      <c r="I656" s="167">
        <v>0</v>
      </c>
      <c r="J656" s="198">
        <v>0</v>
      </c>
      <c r="K656" s="199"/>
    </row>
    <row r="657" spans="1:11" ht="23.25" customHeight="1" x14ac:dyDescent="0.25">
      <c r="A657" s="200" t="s">
        <v>107</v>
      </c>
      <c r="B657" s="201"/>
      <c r="C657" s="165" t="s">
        <v>60</v>
      </c>
      <c r="D657" s="165" t="s">
        <v>167</v>
      </c>
      <c r="E657" s="165" t="s">
        <v>56</v>
      </c>
      <c r="F657" s="169" t="s">
        <v>1030</v>
      </c>
      <c r="G657" s="169" t="s">
        <v>106</v>
      </c>
      <c r="H657" s="167">
        <v>34000000</v>
      </c>
      <c r="I657" s="167">
        <v>0</v>
      </c>
      <c r="J657" s="198">
        <v>0</v>
      </c>
      <c r="K657" s="199"/>
    </row>
    <row r="658" spans="1:11" ht="23.25" customHeight="1" x14ac:dyDescent="0.25">
      <c r="A658" s="200" t="s">
        <v>105</v>
      </c>
      <c r="B658" s="201"/>
      <c r="C658" s="165" t="s">
        <v>60</v>
      </c>
      <c r="D658" s="165" t="s">
        <v>167</v>
      </c>
      <c r="E658" s="165" t="s">
        <v>56</v>
      </c>
      <c r="F658" s="169" t="s">
        <v>1030</v>
      </c>
      <c r="G658" s="169" t="s">
        <v>104</v>
      </c>
      <c r="H658" s="167">
        <v>34000000</v>
      </c>
      <c r="I658" s="167">
        <v>0</v>
      </c>
      <c r="J658" s="198">
        <v>0</v>
      </c>
      <c r="K658" s="199"/>
    </row>
    <row r="659" spans="1:11" ht="23.25" customHeight="1" x14ac:dyDescent="0.25">
      <c r="A659" s="196" t="s">
        <v>265</v>
      </c>
      <c r="B659" s="197"/>
      <c r="C659" s="165" t="s">
        <v>60</v>
      </c>
      <c r="D659" s="165" t="s">
        <v>167</v>
      </c>
      <c r="E659" s="165" t="s">
        <v>56</v>
      </c>
      <c r="F659" s="165" t="s">
        <v>264</v>
      </c>
      <c r="G659" s="165"/>
      <c r="H659" s="167">
        <v>2925081200</v>
      </c>
      <c r="I659" s="167">
        <v>3202537371</v>
      </c>
      <c r="J659" s="198">
        <v>287979590</v>
      </c>
      <c r="K659" s="199"/>
    </row>
    <row r="660" spans="1:11" ht="23.25" customHeight="1" x14ac:dyDescent="0.25">
      <c r="A660" s="200" t="s">
        <v>322</v>
      </c>
      <c r="B660" s="201"/>
      <c r="C660" s="165" t="s">
        <v>60</v>
      </c>
      <c r="D660" s="165" t="s">
        <v>167</v>
      </c>
      <c r="E660" s="165" t="s">
        <v>56</v>
      </c>
      <c r="F660" s="169" t="s">
        <v>321</v>
      </c>
      <c r="G660" s="169"/>
      <c r="H660" s="167">
        <v>2925081200</v>
      </c>
      <c r="I660" s="167">
        <v>3202537371</v>
      </c>
      <c r="J660" s="198">
        <v>287979590</v>
      </c>
      <c r="K660" s="199"/>
    </row>
    <row r="661" spans="1:11" ht="23.25" customHeight="1" x14ac:dyDescent="0.25">
      <c r="A661" s="200" t="s">
        <v>320</v>
      </c>
      <c r="B661" s="201"/>
      <c r="C661" s="165" t="s">
        <v>60</v>
      </c>
      <c r="D661" s="165" t="s">
        <v>167</v>
      </c>
      <c r="E661" s="165" t="s">
        <v>56</v>
      </c>
      <c r="F661" s="169" t="s">
        <v>319</v>
      </c>
      <c r="G661" s="170"/>
      <c r="H661" s="167">
        <v>400109000</v>
      </c>
      <c r="I661" s="167">
        <v>1477891960</v>
      </c>
      <c r="J661" s="198">
        <v>287979590</v>
      </c>
      <c r="K661" s="199"/>
    </row>
    <row r="662" spans="1:11" ht="23.25" customHeight="1" x14ac:dyDescent="0.25">
      <c r="A662" s="200" t="s">
        <v>318</v>
      </c>
      <c r="B662" s="201"/>
      <c r="C662" s="165" t="s">
        <v>60</v>
      </c>
      <c r="D662" s="165" t="s">
        <v>167</v>
      </c>
      <c r="E662" s="165" t="s">
        <v>56</v>
      </c>
      <c r="F662" s="169" t="s">
        <v>317</v>
      </c>
      <c r="G662" s="170"/>
      <c r="H662" s="167">
        <v>0</v>
      </c>
      <c r="I662" s="167">
        <v>359680360</v>
      </c>
      <c r="J662" s="198">
        <v>287979590</v>
      </c>
      <c r="K662" s="199"/>
    </row>
    <row r="663" spans="1:11" ht="23.25" customHeight="1" x14ac:dyDescent="0.25">
      <c r="A663" s="200" t="s">
        <v>263</v>
      </c>
      <c r="B663" s="201"/>
      <c r="C663" s="165" t="s">
        <v>60</v>
      </c>
      <c r="D663" s="165" t="s">
        <v>167</v>
      </c>
      <c r="E663" s="165" t="s">
        <v>56</v>
      </c>
      <c r="F663" s="169" t="s">
        <v>317</v>
      </c>
      <c r="G663" s="169" t="s">
        <v>262</v>
      </c>
      <c r="H663" s="167">
        <v>0</v>
      </c>
      <c r="I663" s="167">
        <v>359680360</v>
      </c>
      <c r="J663" s="198">
        <v>287979590</v>
      </c>
      <c r="K663" s="199"/>
    </row>
    <row r="664" spans="1:11" ht="15" customHeight="1" x14ac:dyDescent="0.25">
      <c r="A664" s="200" t="s">
        <v>261</v>
      </c>
      <c r="B664" s="201"/>
      <c r="C664" s="165" t="s">
        <v>60</v>
      </c>
      <c r="D664" s="165" t="s">
        <v>167</v>
      </c>
      <c r="E664" s="165" t="s">
        <v>56</v>
      </c>
      <c r="F664" s="169" t="s">
        <v>317</v>
      </c>
      <c r="G664" s="169" t="s">
        <v>260</v>
      </c>
      <c r="H664" s="167">
        <v>0</v>
      </c>
      <c r="I664" s="167">
        <v>359680360</v>
      </c>
      <c r="J664" s="198">
        <v>287979590</v>
      </c>
      <c r="K664" s="199"/>
    </row>
    <row r="665" spans="1:11" ht="15" customHeight="1" x14ac:dyDescent="0.25">
      <c r="A665" s="200" t="s">
        <v>312</v>
      </c>
      <c r="B665" s="201"/>
      <c r="C665" s="165" t="s">
        <v>60</v>
      </c>
      <c r="D665" s="165" t="s">
        <v>167</v>
      </c>
      <c r="E665" s="165" t="s">
        <v>56</v>
      </c>
      <c r="F665" s="169" t="s">
        <v>714</v>
      </c>
      <c r="G665" s="170"/>
      <c r="H665" s="167">
        <v>400109000</v>
      </c>
      <c r="I665" s="167">
        <v>1118211600</v>
      </c>
      <c r="J665" s="198">
        <v>0</v>
      </c>
      <c r="K665" s="199"/>
    </row>
    <row r="666" spans="1:11" ht="23.25" customHeight="1" x14ac:dyDescent="0.25">
      <c r="A666" s="200" t="s">
        <v>263</v>
      </c>
      <c r="B666" s="201"/>
      <c r="C666" s="165" t="s">
        <v>60</v>
      </c>
      <c r="D666" s="165" t="s">
        <v>167</v>
      </c>
      <c r="E666" s="165" t="s">
        <v>56</v>
      </c>
      <c r="F666" s="169" t="s">
        <v>714</v>
      </c>
      <c r="G666" s="169" t="s">
        <v>262</v>
      </c>
      <c r="H666" s="167">
        <v>400109000</v>
      </c>
      <c r="I666" s="167">
        <v>1118211600</v>
      </c>
      <c r="J666" s="198">
        <v>0</v>
      </c>
      <c r="K666" s="199"/>
    </row>
    <row r="667" spans="1:11" ht="15" customHeight="1" x14ac:dyDescent="0.25">
      <c r="A667" s="200" t="s">
        <v>261</v>
      </c>
      <c r="B667" s="201"/>
      <c r="C667" s="165" t="s">
        <v>60</v>
      </c>
      <c r="D667" s="165" t="s">
        <v>167</v>
      </c>
      <c r="E667" s="165" t="s">
        <v>56</v>
      </c>
      <c r="F667" s="169" t="s">
        <v>714</v>
      </c>
      <c r="G667" s="169" t="s">
        <v>260</v>
      </c>
      <c r="H667" s="167">
        <v>400109000</v>
      </c>
      <c r="I667" s="167">
        <v>1118211600</v>
      </c>
      <c r="J667" s="198">
        <v>0</v>
      </c>
      <c r="K667" s="199"/>
    </row>
    <row r="668" spans="1:11" ht="15" customHeight="1" x14ac:dyDescent="0.25">
      <c r="A668" s="200" t="s">
        <v>209</v>
      </c>
      <c r="B668" s="201"/>
      <c r="C668" s="165" t="s">
        <v>60</v>
      </c>
      <c r="D668" s="165" t="s">
        <v>167</v>
      </c>
      <c r="E668" s="165" t="s">
        <v>56</v>
      </c>
      <c r="F668" s="169" t="s">
        <v>316</v>
      </c>
      <c r="G668" s="170"/>
      <c r="H668" s="167">
        <v>2524972200</v>
      </c>
      <c r="I668" s="167">
        <v>1724645411</v>
      </c>
      <c r="J668" s="198">
        <v>0</v>
      </c>
      <c r="K668" s="199"/>
    </row>
    <row r="669" spans="1:11" ht="34.5" customHeight="1" x14ac:dyDescent="0.25">
      <c r="A669" s="200" t="s">
        <v>315</v>
      </c>
      <c r="B669" s="201"/>
      <c r="C669" s="165" t="s">
        <v>60</v>
      </c>
      <c r="D669" s="165" t="s">
        <v>167</v>
      </c>
      <c r="E669" s="165" t="s">
        <v>56</v>
      </c>
      <c r="F669" s="169" t="s">
        <v>677</v>
      </c>
      <c r="G669" s="170"/>
      <c r="H669" s="167">
        <v>1474310050</v>
      </c>
      <c r="I669" s="167">
        <v>819410650</v>
      </c>
      <c r="J669" s="198">
        <v>0</v>
      </c>
      <c r="K669" s="199"/>
    </row>
    <row r="670" spans="1:11" ht="23.25" customHeight="1" x14ac:dyDescent="0.25">
      <c r="A670" s="200" t="s">
        <v>263</v>
      </c>
      <c r="B670" s="201"/>
      <c r="C670" s="165" t="s">
        <v>60</v>
      </c>
      <c r="D670" s="165" t="s">
        <v>167</v>
      </c>
      <c r="E670" s="165" t="s">
        <v>56</v>
      </c>
      <c r="F670" s="169" t="s">
        <v>677</v>
      </c>
      <c r="G670" s="169" t="s">
        <v>262</v>
      </c>
      <c r="H670" s="167">
        <v>1474310050</v>
      </c>
      <c r="I670" s="167">
        <v>819410650</v>
      </c>
      <c r="J670" s="198">
        <v>0</v>
      </c>
      <c r="K670" s="199"/>
    </row>
    <row r="671" spans="1:11" ht="15" customHeight="1" x14ac:dyDescent="0.25">
      <c r="A671" s="200" t="s">
        <v>261</v>
      </c>
      <c r="B671" s="201"/>
      <c r="C671" s="165" t="s">
        <v>60</v>
      </c>
      <c r="D671" s="165" t="s">
        <v>167</v>
      </c>
      <c r="E671" s="165" t="s">
        <v>56</v>
      </c>
      <c r="F671" s="169" t="s">
        <v>677</v>
      </c>
      <c r="G671" s="169" t="s">
        <v>260</v>
      </c>
      <c r="H671" s="167">
        <v>1474310050</v>
      </c>
      <c r="I671" s="167">
        <v>819410650</v>
      </c>
      <c r="J671" s="198">
        <v>0</v>
      </c>
      <c r="K671" s="199"/>
    </row>
    <row r="672" spans="1:11" ht="15" customHeight="1" x14ac:dyDescent="0.25">
      <c r="A672" s="200" t="s">
        <v>314</v>
      </c>
      <c r="B672" s="201"/>
      <c r="C672" s="165" t="s">
        <v>60</v>
      </c>
      <c r="D672" s="165" t="s">
        <v>167</v>
      </c>
      <c r="E672" s="165" t="s">
        <v>56</v>
      </c>
      <c r="F672" s="169" t="s">
        <v>686</v>
      </c>
      <c r="G672" s="170"/>
      <c r="H672" s="167">
        <v>405038000</v>
      </c>
      <c r="I672" s="167">
        <v>633727715</v>
      </c>
      <c r="J672" s="198">
        <v>0</v>
      </c>
      <c r="K672" s="199"/>
    </row>
    <row r="673" spans="1:11" ht="23.25" customHeight="1" x14ac:dyDescent="0.25">
      <c r="A673" s="200" t="s">
        <v>263</v>
      </c>
      <c r="B673" s="201"/>
      <c r="C673" s="165" t="s">
        <v>60</v>
      </c>
      <c r="D673" s="165" t="s">
        <v>167</v>
      </c>
      <c r="E673" s="165" t="s">
        <v>56</v>
      </c>
      <c r="F673" s="169" t="s">
        <v>686</v>
      </c>
      <c r="G673" s="169" t="s">
        <v>262</v>
      </c>
      <c r="H673" s="167">
        <v>405038000</v>
      </c>
      <c r="I673" s="167">
        <v>633727715</v>
      </c>
      <c r="J673" s="198">
        <v>0</v>
      </c>
      <c r="K673" s="199"/>
    </row>
    <row r="674" spans="1:11" ht="15" customHeight="1" x14ac:dyDescent="0.25">
      <c r="A674" s="200" t="s">
        <v>261</v>
      </c>
      <c r="B674" s="201"/>
      <c r="C674" s="165" t="s">
        <v>60</v>
      </c>
      <c r="D674" s="165" t="s">
        <v>167</v>
      </c>
      <c r="E674" s="165" t="s">
        <v>56</v>
      </c>
      <c r="F674" s="169" t="s">
        <v>686</v>
      </c>
      <c r="G674" s="169" t="s">
        <v>260</v>
      </c>
      <c r="H674" s="167">
        <v>405038000</v>
      </c>
      <c r="I674" s="167">
        <v>633727715</v>
      </c>
      <c r="J674" s="198">
        <v>0</v>
      </c>
      <c r="K674" s="199"/>
    </row>
    <row r="675" spans="1:11" ht="15" customHeight="1" x14ac:dyDescent="0.25">
      <c r="A675" s="200" t="s">
        <v>314</v>
      </c>
      <c r="B675" s="201"/>
      <c r="C675" s="165" t="s">
        <v>60</v>
      </c>
      <c r="D675" s="165" t="s">
        <v>167</v>
      </c>
      <c r="E675" s="165" t="s">
        <v>56</v>
      </c>
      <c r="F675" s="169" t="s">
        <v>313</v>
      </c>
      <c r="G675" s="170"/>
      <c r="H675" s="167">
        <v>645624150</v>
      </c>
      <c r="I675" s="167">
        <v>271507046</v>
      </c>
      <c r="J675" s="198">
        <v>0</v>
      </c>
      <c r="K675" s="199"/>
    </row>
    <row r="676" spans="1:11" ht="23.25" customHeight="1" x14ac:dyDescent="0.25">
      <c r="A676" s="200" t="s">
        <v>263</v>
      </c>
      <c r="B676" s="201"/>
      <c r="C676" s="165" t="s">
        <v>60</v>
      </c>
      <c r="D676" s="165" t="s">
        <v>167</v>
      </c>
      <c r="E676" s="165" t="s">
        <v>56</v>
      </c>
      <c r="F676" s="169" t="s">
        <v>313</v>
      </c>
      <c r="G676" s="169" t="s">
        <v>262</v>
      </c>
      <c r="H676" s="167">
        <v>645624150</v>
      </c>
      <c r="I676" s="167">
        <v>271507046</v>
      </c>
      <c r="J676" s="198">
        <v>0</v>
      </c>
      <c r="K676" s="199"/>
    </row>
    <row r="677" spans="1:11" ht="15" customHeight="1" x14ac:dyDescent="0.25">
      <c r="A677" s="200" t="s">
        <v>261</v>
      </c>
      <c r="B677" s="201"/>
      <c r="C677" s="165" t="s">
        <v>60</v>
      </c>
      <c r="D677" s="165" t="s">
        <v>167</v>
      </c>
      <c r="E677" s="165" t="s">
        <v>56</v>
      </c>
      <c r="F677" s="169" t="s">
        <v>313</v>
      </c>
      <c r="G677" s="169" t="s">
        <v>260</v>
      </c>
      <c r="H677" s="167">
        <v>645624150</v>
      </c>
      <c r="I677" s="167">
        <v>271507046</v>
      </c>
      <c r="J677" s="198">
        <v>0</v>
      </c>
      <c r="K677" s="199"/>
    </row>
    <row r="678" spans="1:11" ht="23.25" customHeight="1" x14ac:dyDescent="0.25">
      <c r="A678" s="196" t="s">
        <v>311</v>
      </c>
      <c r="B678" s="197"/>
      <c r="C678" s="165" t="s">
        <v>60</v>
      </c>
      <c r="D678" s="165" t="s">
        <v>167</v>
      </c>
      <c r="E678" s="165" t="s">
        <v>68</v>
      </c>
      <c r="F678" s="166"/>
      <c r="G678" s="166"/>
      <c r="H678" s="167">
        <v>250000</v>
      </c>
      <c r="I678" s="167">
        <v>250000</v>
      </c>
      <c r="J678" s="198">
        <v>250000</v>
      </c>
      <c r="K678" s="199"/>
    </row>
    <row r="679" spans="1:11" ht="23.25" customHeight="1" x14ac:dyDescent="0.25">
      <c r="A679" s="196" t="s">
        <v>134</v>
      </c>
      <c r="B679" s="197"/>
      <c r="C679" s="165" t="s">
        <v>60</v>
      </c>
      <c r="D679" s="165" t="s">
        <v>167</v>
      </c>
      <c r="E679" s="165" t="s">
        <v>68</v>
      </c>
      <c r="F679" s="165" t="s">
        <v>133</v>
      </c>
      <c r="G679" s="165"/>
      <c r="H679" s="167">
        <v>250000</v>
      </c>
      <c r="I679" s="167">
        <v>250000</v>
      </c>
      <c r="J679" s="198">
        <v>250000</v>
      </c>
      <c r="K679" s="199"/>
    </row>
    <row r="680" spans="1:11" ht="15" customHeight="1" x14ac:dyDescent="0.25">
      <c r="A680" s="200" t="s">
        <v>132</v>
      </c>
      <c r="B680" s="201"/>
      <c r="C680" s="165" t="s">
        <v>60</v>
      </c>
      <c r="D680" s="165" t="s">
        <v>167</v>
      </c>
      <c r="E680" s="165" t="s">
        <v>68</v>
      </c>
      <c r="F680" s="169" t="s">
        <v>131</v>
      </c>
      <c r="G680" s="169"/>
      <c r="H680" s="167">
        <v>250000</v>
      </c>
      <c r="I680" s="167">
        <v>250000</v>
      </c>
      <c r="J680" s="198">
        <v>250000</v>
      </c>
      <c r="K680" s="199"/>
    </row>
    <row r="681" spans="1:11" ht="34.5" customHeight="1" x14ac:dyDescent="0.25">
      <c r="A681" s="200" t="s">
        <v>1031</v>
      </c>
      <c r="B681" s="201"/>
      <c r="C681" s="165" t="s">
        <v>60</v>
      </c>
      <c r="D681" s="165" t="s">
        <v>167</v>
      </c>
      <c r="E681" s="165" t="s">
        <v>68</v>
      </c>
      <c r="F681" s="169" t="s">
        <v>1032</v>
      </c>
      <c r="G681" s="170"/>
      <c r="H681" s="167">
        <v>250000</v>
      </c>
      <c r="I681" s="167">
        <v>250000</v>
      </c>
      <c r="J681" s="198">
        <v>250000</v>
      </c>
      <c r="K681" s="199"/>
    </row>
    <row r="682" spans="1:11" ht="90.75" customHeight="1" x14ac:dyDescent="0.25">
      <c r="A682" s="200" t="s">
        <v>308</v>
      </c>
      <c r="B682" s="201"/>
      <c r="C682" s="165" t="s">
        <v>60</v>
      </c>
      <c r="D682" s="165" t="s">
        <v>167</v>
      </c>
      <c r="E682" s="165" t="s">
        <v>68</v>
      </c>
      <c r="F682" s="169" t="s">
        <v>1033</v>
      </c>
      <c r="G682" s="170"/>
      <c r="H682" s="167">
        <v>250000</v>
      </c>
      <c r="I682" s="167">
        <v>250000</v>
      </c>
      <c r="J682" s="198">
        <v>250000</v>
      </c>
      <c r="K682" s="199"/>
    </row>
    <row r="683" spans="1:11" ht="23.25" customHeight="1" x14ac:dyDescent="0.25">
      <c r="A683" s="200" t="s">
        <v>107</v>
      </c>
      <c r="B683" s="201"/>
      <c r="C683" s="165" t="s">
        <v>60</v>
      </c>
      <c r="D683" s="165" t="s">
        <v>167</v>
      </c>
      <c r="E683" s="165" t="s">
        <v>68</v>
      </c>
      <c r="F683" s="169" t="s">
        <v>1033</v>
      </c>
      <c r="G683" s="169" t="s">
        <v>106</v>
      </c>
      <c r="H683" s="167">
        <v>250000</v>
      </c>
      <c r="I683" s="167">
        <v>250000</v>
      </c>
      <c r="J683" s="198">
        <v>250000</v>
      </c>
      <c r="K683" s="199"/>
    </row>
    <row r="684" spans="1:11" ht="23.25" customHeight="1" x14ac:dyDescent="0.25">
      <c r="A684" s="200" t="s">
        <v>105</v>
      </c>
      <c r="B684" s="201"/>
      <c r="C684" s="165" t="s">
        <v>60</v>
      </c>
      <c r="D684" s="165" t="s">
        <v>167</v>
      </c>
      <c r="E684" s="165" t="s">
        <v>68</v>
      </c>
      <c r="F684" s="169" t="s">
        <v>1033</v>
      </c>
      <c r="G684" s="169" t="s">
        <v>104</v>
      </c>
      <c r="H684" s="167">
        <v>250000</v>
      </c>
      <c r="I684" s="167">
        <v>250000</v>
      </c>
      <c r="J684" s="198">
        <v>250000</v>
      </c>
      <c r="K684" s="199"/>
    </row>
    <row r="685" spans="1:11" ht="15" customHeight="1" x14ac:dyDescent="0.25">
      <c r="A685" s="196" t="s">
        <v>176</v>
      </c>
      <c r="B685" s="197"/>
      <c r="C685" s="165" t="s">
        <v>60</v>
      </c>
      <c r="D685" s="165" t="s">
        <v>167</v>
      </c>
      <c r="E685" s="165" t="s">
        <v>167</v>
      </c>
      <c r="F685" s="166"/>
      <c r="G685" s="166"/>
      <c r="H685" s="167">
        <v>53013000</v>
      </c>
      <c r="I685" s="167">
        <v>53013000</v>
      </c>
      <c r="J685" s="198">
        <v>53013000</v>
      </c>
      <c r="K685" s="199"/>
    </row>
    <row r="686" spans="1:11" ht="34.5" customHeight="1" x14ac:dyDescent="0.25">
      <c r="A686" s="196" t="s">
        <v>175</v>
      </c>
      <c r="B686" s="197"/>
      <c r="C686" s="165" t="s">
        <v>60</v>
      </c>
      <c r="D686" s="165" t="s">
        <v>167</v>
      </c>
      <c r="E686" s="165" t="s">
        <v>167</v>
      </c>
      <c r="F686" s="165" t="s">
        <v>174</v>
      </c>
      <c r="G686" s="165"/>
      <c r="H686" s="167">
        <v>53013000</v>
      </c>
      <c r="I686" s="167">
        <v>53013000</v>
      </c>
      <c r="J686" s="198">
        <v>53013000</v>
      </c>
      <c r="K686" s="199"/>
    </row>
    <row r="687" spans="1:11" ht="15" customHeight="1" x14ac:dyDescent="0.25">
      <c r="A687" s="200" t="s">
        <v>173</v>
      </c>
      <c r="B687" s="201"/>
      <c r="C687" s="165" t="s">
        <v>60</v>
      </c>
      <c r="D687" s="165" t="s">
        <v>167</v>
      </c>
      <c r="E687" s="165" t="s">
        <v>167</v>
      </c>
      <c r="F687" s="169" t="s">
        <v>172</v>
      </c>
      <c r="G687" s="169"/>
      <c r="H687" s="167">
        <v>1013000</v>
      </c>
      <c r="I687" s="167">
        <v>1013000</v>
      </c>
      <c r="J687" s="198">
        <v>1013000</v>
      </c>
      <c r="K687" s="199"/>
    </row>
    <row r="688" spans="1:11" ht="23.25" customHeight="1" x14ac:dyDescent="0.25">
      <c r="A688" s="200" t="s">
        <v>1034</v>
      </c>
      <c r="B688" s="201"/>
      <c r="C688" s="165" t="s">
        <v>60</v>
      </c>
      <c r="D688" s="165" t="s">
        <v>167</v>
      </c>
      <c r="E688" s="165" t="s">
        <v>167</v>
      </c>
      <c r="F688" s="169" t="s">
        <v>171</v>
      </c>
      <c r="G688" s="170"/>
      <c r="H688" s="167">
        <v>1000000</v>
      </c>
      <c r="I688" s="167">
        <v>1000000</v>
      </c>
      <c r="J688" s="198">
        <v>1000000</v>
      </c>
      <c r="K688" s="199"/>
    </row>
    <row r="689" spans="1:11" ht="23.25" customHeight="1" x14ac:dyDescent="0.25">
      <c r="A689" s="200" t="s">
        <v>170</v>
      </c>
      <c r="B689" s="201"/>
      <c r="C689" s="165" t="s">
        <v>60</v>
      </c>
      <c r="D689" s="165" t="s">
        <v>167</v>
      </c>
      <c r="E689" s="165" t="s">
        <v>167</v>
      </c>
      <c r="F689" s="169" t="s">
        <v>169</v>
      </c>
      <c r="G689" s="170"/>
      <c r="H689" s="167">
        <v>1000000</v>
      </c>
      <c r="I689" s="167">
        <v>1000000</v>
      </c>
      <c r="J689" s="198">
        <v>1000000</v>
      </c>
      <c r="K689" s="199"/>
    </row>
    <row r="690" spans="1:11" ht="23.25" customHeight="1" x14ac:dyDescent="0.25">
      <c r="A690" s="200" t="s">
        <v>97</v>
      </c>
      <c r="B690" s="201"/>
      <c r="C690" s="165" t="s">
        <v>60</v>
      </c>
      <c r="D690" s="165" t="s">
        <v>167</v>
      </c>
      <c r="E690" s="165" t="s">
        <v>167</v>
      </c>
      <c r="F690" s="169" t="s">
        <v>169</v>
      </c>
      <c r="G690" s="169" t="s">
        <v>75</v>
      </c>
      <c r="H690" s="167">
        <v>1000000</v>
      </c>
      <c r="I690" s="167">
        <v>1000000</v>
      </c>
      <c r="J690" s="198">
        <v>1000000</v>
      </c>
      <c r="K690" s="199"/>
    </row>
    <row r="691" spans="1:11" ht="15" customHeight="1" x14ac:dyDescent="0.25">
      <c r="A691" s="200" t="s">
        <v>124</v>
      </c>
      <c r="B691" s="201"/>
      <c r="C691" s="165" t="s">
        <v>60</v>
      </c>
      <c r="D691" s="165" t="s">
        <v>167</v>
      </c>
      <c r="E691" s="165" t="s">
        <v>167</v>
      </c>
      <c r="F691" s="169" t="s">
        <v>169</v>
      </c>
      <c r="G691" s="169" t="s">
        <v>78</v>
      </c>
      <c r="H691" s="167">
        <v>1000000</v>
      </c>
      <c r="I691" s="167">
        <v>1000000</v>
      </c>
      <c r="J691" s="198">
        <v>1000000</v>
      </c>
      <c r="K691" s="199"/>
    </row>
    <row r="692" spans="1:11" ht="68.25" customHeight="1" x14ac:dyDescent="0.25">
      <c r="A692" s="200" t="s">
        <v>916</v>
      </c>
      <c r="B692" s="201"/>
      <c r="C692" s="165" t="s">
        <v>60</v>
      </c>
      <c r="D692" s="165" t="s">
        <v>167</v>
      </c>
      <c r="E692" s="165" t="s">
        <v>167</v>
      </c>
      <c r="F692" s="169" t="s">
        <v>917</v>
      </c>
      <c r="G692" s="170"/>
      <c r="H692" s="167">
        <v>13000</v>
      </c>
      <c r="I692" s="167">
        <v>13000</v>
      </c>
      <c r="J692" s="198">
        <v>13000</v>
      </c>
      <c r="K692" s="199"/>
    </row>
    <row r="693" spans="1:11" ht="34.5" customHeight="1" x14ac:dyDescent="0.25">
      <c r="A693" s="200" t="s">
        <v>918</v>
      </c>
      <c r="B693" s="201"/>
      <c r="C693" s="165" t="s">
        <v>60</v>
      </c>
      <c r="D693" s="165" t="s">
        <v>167</v>
      </c>
      <c r="E693" s="165" t="s">
        <v>167</v>
      </c>
      <c r="F693" s="169" t="s">
        <v>919</v>
      </c>
      <c r="G693" s="170"/>
      <c r="H693" s="167">
        <v>13000</v>
      </c>
      <c r="I693" s="167">
        <v>13000</v>
      </c>
      <c r="J693" s="198">
        <v>13000</v>
      </c>
      <c r="K693" s="199"/>
    </row>
    <row r="694" spans="1:11" ht="23.25" customHeight="1" x14ac:dyDescent="0.25">
      <c r="A694" s="200" t="s">
        <v>97</v>
      </c>
      <c r="B694" s="201"/>
      <c r="C694" s="165" t="s">
        <v>60</v>
      </c>
      <c r="D694" s="165" t="s">
        <v>167</v>
      </c>
      <c r="E694" s="165" t="s">
        <v>167</v>
      </c>
      <c r="F694" s="169" t="s">
        <v>919</v>
      </c>
      <c r="G694" s="169" t="s">
        <v>75</v>
      </c>
      <c r="H694" s="167">
        <v>13000</v>
      </c>
      <c r="I694" s="167">
        <v>13000</v>
      </c>
      <c r="J694" s="198">
        <v>13000</v>
      </c>
      <c r="K694" s="199"/>
    </row>
    <row r="695" spans="1:11" ht="15" customHeight="1" x14ac:dyDescent="0.25">
      <c r="A695" s="200" t="s">
        <v>124</v>
      </c>
      <c r="B695" s="201"/>
      <c r="C695" s="165" t="s">
        <v>60</v>
      </c>
      <c r="D695" s="165" t="s">
        <v>167</v>
      </c>
      <c r="E695" s="165" t="s">
        <v>167</v>
      </c>
      <c r="F695" s="169" t="s">
        <v>919</v>
      </c>
      <c r="G695" s="169" t="s">
        <v>78</v>
      </c>
      <c r="H695" s="167">
        <v>13000</v>
      </c>
      <c r="I695" s="167">
        <v>13000</v>
      </c>
      <c r="J695" s="198">
        <v>13000</v>
      </c>
      <c r="K695" s="199"/>
    </row>
    <row r="696" spans="1:11" ht="23.25" customHeight="1" x14ac:dyDescent="0.25">
      <c r="A696" s="200" t="s">
        <v>1035</v>
      </c>
      <c r="B696" s="201"/>
      <c r="C696" s="165" t="s">
        <v>60</v>
      </c>
      <c r="D696" s="165" t="s">
        <v>167</v>
      </c>
      <c r="E696" s="165" t="s">
        <v>167</v>
      </c>
      <c r="F696" s="169" t="s">
        <v>493</v>
      </c>
      <c r="G696" s="169"/>
      <c r="H696" s="167">
        <v>500000</v>
      </c>
      <c r="I696" s="167">
        <v>500000</v>
      </c>
      <c r="J696" s="198">
        <v>500000</v>
      </c>
      <c r="K696" s="199"/>
    </row>
    <row r="697" spans="1:11" ht="34.5" customHeight="1" x14ac:dyDescent="0.25">
      <c r="A697" s="200" t="s">
        <v>1036</v>
      </c>
      <c r="B697" s="201"/>
      <c r="C697" s="165" t="s">
        <v>60</v>
      </c>
      <c r="D697" s="165" t="s">
        <v>167</v>
      </c>
      <c r="E697" s="165" t="s">
        <v>167</v>
      </c>
      <c r="F697" s="169" t="s">
        <v>1037</v>
      </c>
      <c r="G697" s="170"/>
      <c r="H697" s="167">
        <v>500000</v>
      </c>
      <c r="I697" s="167">
        <v>500000</v>
      </c>
      <c r="J697" s="198">
        <v>500000</v>
      </c>
      <c r="K697" s="199"/>
    </row>
    <row r="698" spans="1:11" ht="23.25" customHeight="1" x14ac:dyDescent="0.25">
      <c r="A698" s="200" t="s">
        <v>1038</v>
      </c>
      <c r="B698" s="201"/>
      <c r="C698" s="165" t="s">
        <v>60</v>
      </c>
      <c r="D698" s="165" t="s">
        <v>167</v>
      </c>
      <c r="E698" s="165" t="s">
        <v>167</v>
      </c>
      <c r="F698" s="169" t="s">
        <v>1039</v>
      </c>
      <c r="G698" s="170"/>
      <c r="H698" s="167">
        <v>500000</v>
      </c>
      <c r="I698" s="167">
        <v>500000</v>
      </c>
      <c r="J698" s="198">
        <v>500000</v>
      </c>
      <c r="K698" s="199"/>
    </row>
    <row r="699" spans="1:11" ht="23.25" customHeight="1" x14ac:dyDescent="0.25">
      <c r="A699" s="200" t="s">
        <v>97</v>
      </c>
      <c r="B699" s="201"/>
      <c r="C699" s="165" t="s">
        <v>60</v>
      </c>
      <c r="D699" s="165" t="s">
        <v>167</v>
      </c>
      <c r="E699" s="165" t="s">
        <v>167</v>
      </c>
      <c r="F699" s="169" t="s">
        <v>1039</v>
      </c>
      <c r="G699" s="169" t="s">
        <v>75</v>
      </c>
      <c r="H699" s="167">
        <v>500000</v>
      </c>
      <c r="I699" s="167">
        <v>500000</v>
      </c>
      <c r="J699" s="198">
        <v>500000</v>
      </c>
      <c r="K699" s="199"/>
    </row>
    <row r="700" spans="1:11" ht="15" customHeight="1" x14ac:dyDescent="0.25">
      <c r="A700" s="200" t="s">
        <v>124</v>
      </c>
      <c r="B700" s="201"/>
      <c r="C700" s="165" t="s">
        <v>60</v>
      </c>
      <c r="D700" s="165" t="s">
        <v>167</v>
      </c>
      <c r="E700" s="165" t="s">
        <v>167</v>
      </c>
      <c r="F700" s="169" t="s">
        <v>1039</v>
      </c>
      <c r="G700" s="169" t="s">
        <v>78</v>
      </c>
      <c r="H700" s="167">
        <v>500000</v>
      </c>
      <c r="I700" s="167">
        <v>500000</v>
      </c>
      <c r="J700" s="198">
        <v>500000</v>
      </c>
      <c r="K700" s="199"/>
    </row>
    <row r="701" spans="1:11" ht="15" customHeight="1" x14ac:dyDescent="0.25">
      <c r="A701" s="200" t="s">
        <v>132</v>
      </c>
      <c r="B701" s="201"/>
      <c r="C701" s="165" t="s">
        <v>60</v>
      </c>
      <c r="D701" s="165" t="s">
        <v>167</v>
      </c>
      <c r="E701" s="165" t="s">
        <v>167</v>
      </c>
      <c r="F701" s="169" t="s">
        <v>400</v>
      </c>
      <c r="G701" s="169"/>
      <c r="H701" s="167">
        <v>51500000</v>
      </c>
      <c r="I701" s="167">
        <v>51500000</v>
      </c>
      <c r="J701" s="198">
        <v>51500000</v>
      </c>
      <c r="K701" s="199"/>
    </row>
    <row r="702" spans="1:11" ht="23.25" customHeight="1" x14ac:dyDescent="0.25">
      <c r="A702" s="200" t="s">
        <v>130</v>
      </c>
      <c r="B702" s="201"/>
      <c r="C702" s="165" t="s">
        <v>60</v>
      </c>
      <c r="D702" s="165" t="s">
        <v>167</v>
      </c>
      <c r="E702" s="165" t="s">
        <v>167</v>
      </c>
      <c r="F702" s="169" t="s">
        <v>398</v>
      </c>
      <c r="G702" s="170"/>
      <c r="H702" s="167">
        <v>51500000</v>
      </c>
      <c r="I702" s="167">
        <v>51500000</v>
      </c>
      <c r="J702" s="198">
        <v>51500000</v>
      </c>
      <c r="K702" s="199"/>
    </row>
    <row r="703" spans="1:11" ht="23.25" customHeight="1" x14ac:dyDescent="0.25">
      <c r="A703" s="200" t="s">
        <v>168</v>
      </c>
      <c r="B703" s="201"/>
      <c r="C703" s="165" t="s">
        <v>60</v>
      </c>
      <c r="D703" s="165" t="s">
        <v>167</v>
      </c>
      <c r="E703" s="165" t="s">
        <v>167</v>
      </c>
      <c r="F703" s="169" t="s">
        <v>1040</v>
      </c>
      <c r="G703" s="170"/>
      <c r="H703" s="167">
        <v>51500000</v>
      </c>
      <c r="I703" s="167">
        <v>51500000</v>
      </c>
      <c r="J703" s="198">
        <v>51500000</v>
      </c>
      <c r="K703" s="199"/>
    </row>
    <row r="704" spans="1:11" ht="23.25" customHeight="1" x14ac:dyDescent="0.25">
      <c r="A704" s="200" t="s">
        <v>97</v>
      </c>
      <c r="B704" s="201"/>
      <c r="C704" s="165" t="s">
        <v>60</v>
      </c>
      <c r="D704" s="165" t="s">
        <v>167</v>
      </c>
      <c r="E704" s="165" t="s">
        <v>167</v>
      </c>
      <c r="F704" s="169" t="s">
        <v>1040</v>
      </c>
      <c r="G704" s="169" t="s">
        <v>75</v>
      </c>
      <c r="H704" s="167">
        <v>51500000</v>
      </c>
      <c r="I704" s="167">
        <v>51500000</v>
      </c>
      <c r="J704" s="198">
        <v>51500000</v>
      </c>
      <c r="K704" s="199"/>
    </row>
    <row r="705" spans="1:11" ht="15" customHeight="1" x14ac:dyDescent="0.25">
      <c r="A705" s="200" t="s">
        <v>124</v>
      </c>
      <c r="B705" s="201"/>
      <c r="C705" s="165" t="s">
        <v>60</v>
      </c>
      <c r="D705" s="165" t="s">
        <v>167</v>
      </c>
      <c r="E705" s="165" t="s">
        <v>167</v>
      </c>
      <c r="F705" s="169" t="s">
        <v>1040</v>
      </c>
      <c r="G705" s="169" t="s">
        <v>78</v>
      </c>
      <c r="H705" s="167">
        <v>51500000</v>
      </c>
      <c r="I705" s="167">
        <v>51500000</v>
      </c>
      <c r="J705" s="198">
        <v>51500000</v>
      </c>
      <c r="K705" s="199"/>
    </row>
    <row r="706" spans="1:11" ht="15" customHeight="1" x14ac:dyDescent="0.25">
      <c r="A706" s="196" t="s">
        <v>197</v>
      </c>
      <c r="B706" s="197"/>
      <c r="C706" s="165" t="s">
        <v>60</v>
      </c>
      <c r="D706" s="165" t="s">
        <v>167</v>
      </c>
      <c r="E706" s="165" t="s">
        <v>187</v>
      </c>
      <c r="F706" s="166"/>
      <c r="G706" s="166"/>
      <c r="H706" s="167">
        <v>36075400</v>
      </c>
      <c r="I706" s="167">
        <v>36075400</v>
      </c>
      <c r="J706" s="198">
        <v>36075400</v>
      </c>
      <c r="K706" s="199"/>
    </row>
    <row r="707" spans="1:11" ht="15" customHeight="1" x14ac:dyDescent="0.25">
      <c r="A707" s="196" t="s">
        <v>122</v>
      </c>
      <c r="B707" s="197"/>
      <c r="C707" s="165" t="s">
        <v>60</v>
      </c>
      <c r="D707" s="165" t="s">
        <v>167</v>
      </c>
      <c r="E707" s="165" t="s">
        <v>187</v>
      </c>
      <c r="F707" s="165" t="s">
        <v>121</v>
      </c>
      <c r="G707" s="165"/>
      <c r="H707" s="167">
        <v>16227800</v>
      </c>
      <c r="I707" s="167">
        <v>16227800</v>
      </c>
      <c r="J707" s="198">
        <v>16227800</v>
      </c>
      <c r="K707" s="199"/>
    </row>
    <row r="708" spans="1:11" ht="23.25" customHeight="1" x14ac:dyDescent="0.25">
      <c r="A708" s="200" t="s">
        <v>1041</v>
      </c>
      <c r="B708" s="201"/>
      <c r="C708" s="165" t="s">
        <v>60</v>
      </c>
      <c r="D708" s="165" t="s">
        <v>167</v>
      </c>
      <c r="E708" s="165" t="s">
        <v>187</v>
      </c>
      <c r="F708" s="169" t="s">
        <v>120</v>
      </c>
      <c r="G708" s="169"/>
      <c r="H708" s="167">
        <v>16227800</v>
      </c>
      <c r="I708" s="167">
        <v>16227800</v>
      </c>
      <c r="J708" s="198">
        <v>16227800</v>
      </c>
      <c r="K708" s="199"/>
    </row>
    <row r="709" spans="1:11" ht="23.25" customHeight="1" x14ac:dyDescent="0.25">
      <c r="A709" s="200" t="s">
        <v>1042</v>
      </c>
      <c r="B709" s="201"/>
      <c r="C709" s="165" t="s">
        <v>60</v>
      </c>
      <c r="D709" s="165" t="s">
        <v>167</v>
      </c>
      <c r="E709" s="165" t="s">
        <v>187</v>
      </c>
      <c r="F709" s="169" t="s">
        <v>119</v>
      </c>
      <c r="G709" s="170"/>
      <c r="H709" s="167">
        <v>16227800</v>
      </c>
      <c r="I709" s="167">
        <v>16227800</v>
      </c>
      <c r="J709" s="198">
        <v>16227800</v>
      </c>
      <c r="K709" s="199"/>
    </row>
    <row r="710" spans="1:11" ht="23.25" customHeight="1" x14ac:dyDescent="0.25">
      <c r="A710" s="200" t="s">
        <v>194</v>
      </c>
      <c r="B710" s="201"/>
      <c r="C710" s="165" t="s">
        <v>60</v>
      </c>
      <c r="D710" s="165" t="s">
        <v>167</v>
      </c>
      <c r="E710" s="165" t="s">
        <v>187</v>
      </c>
      <c r="F710" s="169" t="s">
        <v>1043</v>
      </c>
      <c r="G710" s="170"/>
      <c r="H710" s="167">
        <v>16227800</v>
      </c>
      <c r="I710" s="167">
        <v>16227800</v>
      </c>
      <c r="J710" s="198">
        <v>16227800</v>
      </c>
      <c r="K710" s="199"/>
    </row>
    <row r="711" spans="1:11" ht="15" customHeight="1" x14ac:dyDescent="0.25">
      <c r="A711" s="200" t="s">
        <v>103</v>
      </c>
      <c r="B711" s="201"/>
      <c r="C711" s="165" t="s">
        <v>60</v>
      </c>
      <c r="D711" s="165" t="s">
        <v>167</v>
      </c>
      <c r="E711" s="165" t="s">
        <v>187</v>
      </c>
      <c r="F711" s="169" t="s">
        <v>1043</v>
      </c>
      <c r="G711" s="169" t="s">
        <v>102</v>
      </c>
      <c r="H711" s="167">
        <v>16227800</v>
      </c>
      <c r="I711" s="167">
        <v>16227800</v>
      </c>
      <c r="J711" s="198">
        <v>16227800</v>
      </c>
      <c r="K711" s="199"/>
    </row>
    <row r="712" spans="1:11" ht="23.25" customHeight="1" x14ac:dyDescent="0.25">
      <c r="A712" s="200" t="s">
        <v>276</v>
      </c>
      <c r="B712" s="201"/>
      <c r="C712" s="165" t="s">
        <v>60</v>
      </c>
      <c r="D712" s="165" t="s">
        <v>167</v>
      </c>
      <c r="E712" s="165" t="s">
        <v>187</v>
      </c>
      <c r="F712" s="169" t="s">
        <v>1043</v>
      </c>
      <c r="G712" s="169" t="s">
        <v>274</v>
      </c>
      <c r="H712" s="167">
        <v>16227800</v>
      </c>
      <c r="I712" s="167">
        <v>16227800</v>
      </c>
      <c r="J712" s="198">
        <v>16227800</v>
      </c>
      <c r="K712" s="199"/>
    </row>
    <row r="713" spans="1:11" ht="23.25" customHeight="1" x14ac:dyDescent="0.25">
      <c r="A713" s="196" t="s">
        <v>134</v>
      </c>
      <c r="B713" s="197"/>
      <c r="C713" s="165" t="s">
        <v>60</v>
      </c>
      <c r="D713" s="165" t="s">
        <v>167</v>
      </c>
      <c r="E713" s="165" t="s">
        <v>187</v>
      </c>
      <c r="F713" s="165" t="s">
        <v>133</v>
      </c>
      <c r="G713" s="165"/>
      <c r="H713" s="167">
        <v>19847600</v>
      </c>
      <c r="I713" s="167">
        <v>19847600</v>
      </c>
      <c r="J713" s="198">
        <v>19847600</v>
      </c>
      <c r="K713" s="199"/>
    </row>
    <row r="714" spans="1:11" ht="15" customHeight="1" x14ac:dyDescent="0.25">
      <c r="A714" s="200" t="s">
        <v>132</v>
      </c>
      <c r="B714" s="201"/>
      <c r="C714" s="165" t="s">
        <v>60</v>
      </c>
      <c r="D714" s="165" t="s">
        <v>167</v>
      </c>
      <c r="E714" s="165" t="s">
        <v>187</v>
      </c>
      <c r="F714" s="169" t="s">
        <v>131</v>
      </c>
      <c r="G714" s="169"/>
      <c r="H714" s="167">
        <v>19847600</v>
      </c>
      <c r="I714" s="167">
        <v>19847600</v>
      </c>
      <c r="J714" s="198">
        <v>19847600</v>
      </c>
      <c r="K714" s="199"/>
    </row>
    <row r="715" spans="1:11" ht="23.25" customHeight="1" x14ac:dyDescent="0.25">
      <c r="A715" s="200" t="s">
        <v>130</v>
      </c>
      <c r="B715" s="201"/>
      <c r="C715" s="165" t="s">
        <v>60</v>
      </c>
      <c r="D715" s="165" t="s">
        <v>167</v>
      </c>
      <c r="E715" s="165" t="s">
        <v>187</v>
      </c>
      <c r="F715" s="169" t="s">
        <v>129</v>
      </c>
      <c r="G715" s="170"/>
      <c r="H715" s="167">
        <v>19847600</v>
      </c>
      <c r="I715" s="167">
        <v>19847600</v>
      </c>
      <c r="J715" s="198">
        <v>19847600</v>
      </c>
      <c r="K715" s="199"/>
    </row>
    <row r="716" spans="1:11" ht="34.5" customHeight="1" x14ac:dyDescent="0.25">
      <c r="A716" s="200" t="s">
        <v>884</v>
      </c>
      <c r="B716" s="201"/>
      <c r="C716" s="165" t="s">
        <v>60</v>
      </c>
      <c r="D716" s="165" t="s">
        <v>167</v>
      </c>
      <c r="E716" s="165" t="s">
        <v>187</v>
      </c>
      <c r="F716" s="169" t="s">
        <v>885</v>
      </c>
      <c r="G716" s="170"/>
      <c r="H716" s="167">
        <v>19847600</v>
      </c>
      <c r="I716" s="167">
        <v>19847600</v>
      </c>
      <c r="J716" s="198">
        <v>19847600</v>
      </c>
      <c r="K716" s="199"/>
    </row>
    <row r="717" spans="1:11" ht="23.25" customHeight="1" x14ac:dyDescent="0.25">
      <c r="A717" s="200" t="s">
        <v>97</v>
      </c>
      <c r="B717" s="201"/>
      <c r="C717" s="165" t="s">
        <v>60</v>
      </c>
      <c r="D717" s="165" t="s">
        <v>167</v>
      </c>
      <c r="E717" s="165" t="s">
        <v>187</v>
      </c>
      <c r="F717" s="169" t="s">
        <v>885</v>
      </c>
      <c r="G717" s="169" t="s">
        <v>75</v>
      </c>
      <c r="H717" s="167">
        <v>19847600</v>
      </c>
      <c r="I717" s="167">
        <v>19847600</v>
      </c>
      <c r="J717" s="198">
        <v>19847600</v>
      </c>
      <c r="K717" s="199"/>
    </row>
    <row r="718" spans="1:11" ht="15" customHeight="1" x14ac:dyDescent="0.25">
      <c r="A718" s="200" t="s">
        <v>124</v>
      </c>
      <c r="B718" s="201"/>
      <c r="C718" s="165" t="s">
        <v>60</v>
      </c>
      <c r="D718" s="165" t="s">
        <v>167</v>
      </c>
      <c r="E718" s="165" t="s">
        <v>187</v>
      </c>
      <c r="F718" s="169" t="s">
        <v>885</v>
      </c>
      <c r="G718" s="169" t="s">
        <v>78</v>
      </c>
      <c r="H718" s="167">
        <v>19847600</v>
      </c>
      <c r="I718" s="167">
        <v>19847600</v>
      </c>
      <c r="J718" s="198">
        <v>19847600</v>
      </c>
      <c r="K718" s="199"/>
    </row>
    <row r="719" spans="1:11" ht="15" customHeight="1" x14ac:dyDescent="0.25">
      <c r="A719" s="196" t="s">
        <v>784</v>
      </c>
      <c r="B719" s="197"/>
      <c r="C719" s="165" t="s">
        <v>60</v>
      </c>
      <c r="D719" s="165" t="s">
        <v>137</v>
      </c>
      <c r="E719" s="165"/>
      <c r="F719" s="166"/>
      <c r="G719" s="166"/>
      <c r="H719" s="167">
        <v>140875680</v>
      </c>
      <c r="I719" s="167">
        <v>366039100</v>
      </c>
      <c r="J719" s="198">
        <v>6500000</v>
      </c>
      <c r="K719" s="199"/>
    </row>
    <row r="720" spans="1:11" ht="15" customHeight="1" x14ac:dyDescent="0.25">
      <c r="A720" s="196" t="s">
        <v>166</v>
      </c>
      <c r="B720" s="197"/>
      <c r="C720" s="165" t="s">
        <v>60</v>
      </c>
      <c r="D720" s="165" t="s">
        <v>137</v>
      </c>
      <c r="E720" s="165" t="s">
        <v>52</v>
      </c>
      <c r="F720" s="166"/>
      <c r="G720" s="166"/>
      <c r="H720" s="167">
        <v>140875680</v>
      </c>
      <c r="I720" s="167">
        <v>366039100</v>
      </c>
      <c r="J720" s="198">
        <v>6500000</v>
      </c>
      <c r="K720" s="199"/>
    </row>
    <row r="721" spans="1:11" ht="15" customHeight="1" x14ac:dyDescent="0.25">
      <c r="A721" s="196" t="s">
        <v>307</v>
      </c>
      <c r="B721" s="197"/>
      <c r="C721" s="165" t="s">
        <v>60</v>
      </c>
      <c r="D721" s="165" t="s">
        <v>137</v>
      </c>
      <c r="E721" s="165" t="s">
        <v>52</v>
      </c>
      <c r="F721" s="165" t="s">
        <v>306</v>
      </c>
      <c r="G721" s="165"/>
      <c r="H721" s="167">
        <v>3500000</v>
      </c>
      <c r="I721" s="167">
        <v>3500000</v>
      </c>
      <c r="J721" s="198">
        <v>3500000</v>
      </c>
      <c r="K721" s="199"/>
    </row>
    <row r="722" spans="1:11" ht="23.25" customHeight="1" x14ac:dyDescent="0.25">
      <c r="A722" s="200" t="s">
        <v>305</v>
      </c>
      <c r="B722" s="201"/>
      <c r="C722" s="165" t="s">
        <v>60</v>
      </c>
      <c r="D722" s="165" t="s">
        <v>137</v>
      </c>
      <c r="E722" s="165" t="s">
        <v>52</v>
      </c>
      <c r="F722" s="169" t="s">
        <v>304</v>
      </c>
      <c r="G722" s="169"/>
      <c r="H722" s="167">
        <v>3500000</v>
      </c>
      <c r="I722" s="167">
        <v>3500000</v>
      </c>
      <c r="J722" s="198">
        <v>3500000</v>
      </c>
      <c r="K722" s="199"/>
    </row>
    <row r="723" spans="1:11" ht="23.25" customHeight="1" x14ac:dyDescent="0.25">
      <c r="A723" s="200" t="s">
        <v>1044</v>
      </c>
      <c r="B723" s="201"/>
      <c r="C723" s="165" t="s">
        <v>60</v>
      </c>
      <c r="D723" s="165" t="s">
        <v>137</v>
      </c>
      <c r="E723" s="165" t="s">
        <v>52</v>
      </c>
      <c r="F723" s="169" t="s">
        <v>303</v>
      </c>
      <c r="G723" s="170"/>
      <c r="H723" s="167">
        <v>3500000</v>
      </c>
      <c r="I723" s="167">
        <v>3500000</v>
      </c>
      <c r="J723" s="198">
        <v>3500000</v>
      </c>
      <c r="K723" s="199"/>
    </row>
    <row r="724" spans="1:11" ht="34.5" customHeight="1" x14ac:dyDescent="0.25">
      <c r="A724" s="200" t="s">
        <v>302</v>
      </c>
      <c r="B724" s="201"/>
      <c r="C724" s="165" t="s">
        <v>60</v>
      </c>
      <c r="D724" s="165" t="s">
        <v>137</v>
      </c>
      <c r="E724" s="165" t="s">
        <v>52</v>
      </c>
      <c r="F724" s="169" t="s">
        <v>301</v>
      </c>
      <c r="G724" s="170"/>
      <c r="H724" s="167">
        <v>3500000</v>
      </c>
      <c r="I724" s="167">
        <v>3500000</v>
      </c>
      <c r="J724" s="198">
        <v>3500000</v>
      </c>
      <c r="K724" s="199"/>
    </row>
    <row r="725" spans="1:11" ht="23.25" customHeight="1" x14ac:dyDescent="0.25">
      <c r="A725" s="200" t="s">
        <v>107</v>
      </c>
      <c r="B725" s="201"/>
      <c r="C725" s="165" t="s">
        <v>60</v>
      </c>
      <c r="D725" s="165" t="s">
        <v>137</v>
      </c>
      <c r="E725" s="165" t="s">
        <v>52</v>
      </c>
      <c r="F725" s="169" t="s">
        <v>301</v>
      </c>
      <c r="G725" s="169" t="s">
        <v>106</v>
      </c>
      <c r="H725" s="167">
        <v>3500000</v>
      </c>
      <c r="I725" s="167">
        <v>3500000</v>
      </c>
      <c r="J725" s="198">
        <v>3500000</v>
      </c>
      <c r="K725" s="199"/>
    </row>
    <row r="726" spans="1:11" ht="23.25" customHeight="1" x14ac:dyDescent="0.25">
      <c r="A726" s="200" t="s">
        <v>105</v>
      </c>
      <c r="B726" s="201"/>
      <c r="C726" s="165" t="s">
        <v>60</v>
      </c>
      <c r="D726" s="165" t="s">
        <v>137</v>
      </c>
      <c r="E726" s="165" t="s">
        <v>52</v>
      </c>
      <c r="F726" s="169" t="s">
        <v>301</v>
      </c>
      <c r="G726" s="169" t="s">
        <v>104</v>
      </c>
      <c r="H726" s="167">
        <v>3500000</v>
      </c>
      <c r="I726" s="167">
        <v>3500000</v>
      </c>
      <c r="J726" s="198">
        <v>3500000</v>
      </c>
      <c r="K726" s="199"/>
    </row>
    <row r="727" spans="1:11" ht="23.25" customHeight="1" x14ac:dyDescent="0.25">
      <c r="A727" s="196" t="s">
        <v>265</v>
      </c>
      <c r="B727" s="197"/>
      <c r="C727" s="165" t="s">
        <v>60</v>
      </c>
      <c r="D727" s="165" t="s">
        <v>137</v>
      </c>
      <c r="E727" s="165" t="s">
        <v>52</v>
      </c>
      <c r="F727" s="165" t="s">
        <v>264</v>
      </c>
      <c r="G727" s="165"/>
      <c r="H727" s="167">
        <v>134375680</v>
      </c>
      <c r="I727" s="167">
        <v>359539100</v>
      </c>
      <c r="J727" s="198">
        <v>0</v>
      </c>
      <c r="K727" s="199"/>
    </row>
    <row r="728" spans="1:11" ht="23.25" customHeight="1" x14ac:dyDescent="0.25">
      <c r="A728" s="200" t="s">
        <v>795</v>
      </c>
      <c r="B728" s="201"/>
      <c r="C728" s="165" t="s">
        <v>60</v>
      </c>
      <c r="D728" s="165" t="s">
        <v>137</v>
      </c>
      <c r="E728" s="165" t="s">
        <v>52</v>
      </c>
      <c r="F728" s="169" t="s">
        <v>796</v>
      </c>
      <c r="G728" s="169"/>
      <c r="H728" s="167">
        <v>134375680</v>
      </c>
      <c r="I728" s="167">
        <v>359539100</v>
      </c>
      <c r="J728" s="198">
        <v>0</v>
      </c>
      <c r="K728" s="199"/>
    </row>
    <row r="729" spans="1:11" ht="23.25" customHeight="1" x14ac:dyDescent="0.25">
      <c r="A729" s="200" t="s">
        <v>797</v>
      </c>
      <c r="B729" s="201"/>
      <c r="C729" s="165" t="s">
        <v>60</v>
      </c>
      <c r="D729" s="165" t="s">
        <v>137</v>
      </c>
      <c r="E729" s="165" t="s">
        <v>52</v>
      </c>
      <c r="F729" s="169" t="s">
        <v>798</v>
      </c>
      <c r="G729" s="170"/>
      <c r="H729" s="167">
        <v>14076810</v>
      </c>
      <c r="I729" s="167">
        <v>0</v>
      </c>
      <c r="J729" s="198">
        <v>0</v>
      </c>
      <c r="K729" s="199"/>
    </row>
    <row r="730" spans="1:11" ht="23.25" customHeight="1" x14ac:dyDescent="0.25">
      <c r="A730" s="200" t="s">
        <v>1045</v>
      </c>
      <c r="B730" s="201"/>
      <c r="C730" s="165" t="s">
        <v>60</v>
      </c>
      <c r="D730" s="165" t="s">
        <v>137</v>
      </c>
      <c r="E730" s="165" t="s">
        <v>52</v>
      </c>
      <c r="F730" s="169" t="s">
        <v>1046</v>
      </c>
      <c r="G730" s="170"/>
      <c r="H730" s="167">
        <v>14076810</v>
      </c>
      <c r="I730" s="167">
        <v>0</v>
      </c>
      <c r="J730" s="198">
        <v>0</v>
      </c>
      <c r="K730" s="199"/>
    </row>
    <row r="731" spans="1:11" ht="23.25" customHeight="1" x14ac:dyDescent="0.25">
      <c r="A731" s="200" t="s">
        <v>263</v>
      </c>
      <c r="B731" s="201"/>
      <c r="C731" s="165" t="s">
        <v>60</v>
      </c>
      <c r="D731" s="165" t="s">
        <v>137</v>
      </c>
      <c r="E731" s="165" t="s">
        <v>52</v>
      </c>
      <c r="F731" s="169" t="s">
        <v>1046</v>
      </c>
      <c r="G731" s="169" t="s">
        <v>262</v>
      </c>
      <c r="H731" s="167">
        <v>14076810</v>
      </c>
      <c r="I731" s="167">
        <v>0</v>
      </c>
      <c r="J731" s="198">
        <v>0</v>
      </c>
      <c r="K731" s="199"/>
    </row>
    <row r="732" spans="1:11" ht="15" customHeight="1" x14ac:dyDescent="0.25">
      <c r="A732" s="200" t="s">
        <v>261</v>
      </c>
      <c r="B732" s="201"/>
      <c r="C732" s="165" t="s">
        <v>60</v>
      </c>
      <c r="D732" s="165" t="s">
        <v>137</v>
      </c>
      <c r="E732" s="165" t="s">
        <v>52</v>
      </c>
      <c r="F732" s="169" t="s">
        <v>1046</v>
      </c>
      <c r="G732" s="169" t="s">
        <v>260</v>
      </c>
      <c r="H732" s="167">
        <v>14076810</v>
      </c>
      <c r="I732" s="167">
        <v>0</v>
      </c>
      <c r="J732" s="198">
        <v>0</v>
      </c>
      <c r="K732" s="199"/>
    </row>
    <row r="733" spans="1:11" ht="15" customHeight="1" x14ac:dyDescent="0.25">
      <c r="A733" s="200" t="s">
        <v>1047</v>
      </c>
      <c r="B733" s="201"/>
      <c r="C733" s="165" t="s">
        <v>60</v>
      </c>
      <c r="D733" s="165" t="s">
        <v>137</v>
      </c>
      <c r="E733" s="165" t="s">
        <v>52</v>
      </c>
      <c r="F733" s="169" t="s">
        <v>1048</v>
      </c>
      <c r="G733" s="170"/>
      <c r="H733" s="167">
        <v>120298870</v>
      </c>
      <c r="I733" s="167">
        <v>359539100</v>
      </c>
      <c r="J733" s="198">
        <v>0</v>
      </c>
      <c r="K733" s="199"/>
    </row>
    <row r="734" spans="1:11" ht="15" customHeight="1" x14ac:dyDescent="0.25">
      <c r="A734" s="200" t="s">
        <v>1049</v>
      </c>
      <c r="B734" s="201"/>
      <c r="C734" s="165" t="s">
        <v>60</v>
      </c>
      <c r="D734" s="165" t="s">
        <v>137</v>
      </c>
      <c r="E734" s="165" t="s">
        <v>52</v>
      </c>
      <c r="F734" s="169" t="s">
        <v>1050</v>
      </c>
      <c r="G734" s="170"/>
      <c r="H734" s="167">
        <v>120298870</v>
      </c>
      <c r="I734" s="167">
        <v>359539100</v>
      </c>
      <c r="J734" s="198">
        <v>0</v>
      </c>
      <c r="K734" s="199"/>
    </row>
    <row r="735" spans="1:11" ht="23.25" customHeight="1" x14ac:dyDescent="0.25">
      <c r="A735" s="200" t="s">
        <v>263</v>
      </c>
      <c r="B735" s="201"/>
      <c r="C735" s="165" t="s">
        <v>60</v>
      </c>
      <c r="D735" s="165" t="s">
        <v>137</v>
      </c>
      <c r="E735" s="165" t="s">
        <v>52</v>
      </c>
      <c r="F735" s="169" t="s">
        <v>1050</v>
      </c>
      <c r="G735" s="169" t="s">
        <v>262</v>
      </c>
      <c r="H735" s="167">
        <v>120298870</v>
      </c>
      <c r="I735" s="167">
        <v>359539100</v>
      </c>
      <c r="J735" s="198">
        <v>0</v>
      </c>
      <c r="K735" s="199"/>
    </row>
    <row r="736" spans="1:11" ht="15" customHeight="1" x14ac:dyDescent="0.25">
      <c r="A736" s="200" t="s">
        <v>261</v>
      </c>
      <c r="B736" s="201"/>
      <c r="C736" s="165" t="s">
        <v>60</v>
      </c>
      <c r="D736" s="165" t="s">
        <v>137</v>
      </c>
      <c r="E736" s="165" t="s">
        <v>52</v>
      </c>
      <c r="F736" s="169" t="s">
        <v>1050</v>
      </c>
      <c r="G736" s="169" t="s">
        <v>260</v>
      </c>
      <c r="H736" s="167">
        <v>120298870</v>
      </c>
      <c r="I736" s="167">
        <v>359539100</v>
      </c>
      <c r="J736" s="198">
        <v>0</v>
      </c>
      <c r="K736" s="199"/>
    </row>
    <row r="737" spans="1:11" ht="15" customHeight="1" x14ac:dyDescent="0.25">
      <c r="A737" s="196" t="s">
        <v>287</v>
      </c>
      <c r="B737" s="197"/>
      <c r="C737" s="165" t="s">
        <v>60</v>
      </c>
      <c r="D737" s="165" t="s">
        <v>137</v>
      </c>
      <c r="E737" s="165" t="s">
        <v>52</v>
      </c>
      <c r="F737" s="165" t="s">
        <v>286</v>
      </c>
      <c r="G737" s="165"/>
      <c r="H737" s="167">
        <v>3000000</v>
      </c>
      <c r="I737" s="167">
        <v>3000000</v>
      </c>
      <c r="J737" s="198">
        <v>3000000</v>
      </c>
      <c r="K737" s="199"/>
    </row>
    <row r="738" spans="1:11" ht="15" customHeight="1" x14ac:dyDescent="0.25">
      <c r="A738" s="200" t="s">
        <v>664</v>
      </c>
      <c r="B738" s="201"/>
      <c r="C738" s="165" t="s">
        <v>60</v>
      </c>
      <c r="D738" s="165" t="s">
        <v>137</v>
      </c>
      <c r="E738" s="165" t="s">
        <v>52</v>
      </c>
      <c r="F738" s="169" t="s">
        <v>300</v>
      </c>
      <c r="G738" s="170"/>
      <c r="H738" s="167">
        <v>3000000</v>
      </c>
      <c r="I738" s="167">
        <v>3000000</v>
      </c>
      <c r="J738" s="198">
        <v>3000000</v>
      </c>
      <c r="K738" s="199"/>
    </row>
    <row r="739" spans="1:11" ht="23.25" customHeight="1" x14ac:dyDescent="0.25">
      <c r="A739" s="200" t="s">
        <v>107</v>
      </c>
      <c r="B739" s="201"/>
      <c r="C739" s="165" t="s">
        <v>60</v>
      </c>
      <c r="D739" s="165" t="s">
        <v>137</v>
      </c>
      <c r="E739" s="165" t="s">
        <v>52</v>
      </c>
      <c r="F739" s="169" t="s">
        <v>300</v>
      </c>
      <c r="G739" s="169" t="s">
        <v>106</v>
      </c>
      <c r="H739" s="167">
        <v>3000000</v>
      </c>
      <c r="I739" s="167">
        <v>3000000</v>
      </c>
      <c r="J739" s="198">
        <v>3000000</v>
      </c>
      <c r="K739" s="199"/>
    </row>
    <row r="740" spans="1:11" ht="23.25" customHeight="1" x14ac:dyDescent="0.25">
      <c r="A740" s="200" t="s">
        <v>105</v>
      </c>
      <c r="B740" s="201"/>
      <c r="C740" s="165" t="s">
        <v>60</v>
      </c>
      <c r="D740" s="165" t="s">
        <v>137</v>
      </c>
      <c r="E740" s="165" t="s">
        <v>52</v>
      </c>
      <c r="F740" s="169" t="s">
        <v>300</v>
      </c>
      <c r="G740" s="169" t="s">
        <v>104</v>
      </c>
      <c r="H740" s="167">
        <v>3000000</v>
      </c>
      <c r="I740" s="167">
        <v>3000000</v>
      </c>
      <c r="J740" s="198">
        <v>3000000</v>
      </c>
      <c r="K740" s="199"/>
    </row>
    <row r="741" spans="1:11" ht="15" customHeight="1" x14ac:dyDescent="0.25">
      <c r="A741" s="196" t="s">
        <v>785</v>
      </c>
      <c r="B741" s="197"/>
      <c r="C741" s="165" t="s">
        <v>60</v>
      </c>
      <c r="D741" s="165" t="s">
        <v>178</v>
      </c>
      <c r="E741" s="165"/>
      <c r="F741" s="166"/>
      <c r="G741" s="166"/>
      <c r="H741" s="167">
        <v>164566900</v>
      </c>
      <c r="I741" s="167">
        <v>169626630</v>
      </c>
      <c r="J741" s="198">
        <v>114378640</v>
      </c>
      <c r="K741" s="199"/>
    </row>
    <row r="742" spans="1:11" ht="15" customHeight="1" x14ac:dyDescent="0.25">
      <c r="A742" s="196" t="s">
        <v>299</v>
      </c>
      <c r="B742" s="197"/>
      <c r="C742" s="165" t="s">
        <v>60</v>
      </c>
      <c r="D742" s="165" t="s">
        <v>178</v>
      </c>
      <c r="E742" s="165" t="s">
        <v>52</v>
      </c>
      <c r="F742" s="166"/>
      <c r="G742" s="166"/>
      <c r="H742" s="167">
        <v>29472000</v>
      </c>
      <c r="I742" s="167">
        <v>29472000</v>
      </c>
      <c r="J742" s="198">
        <v>29472000</v>
      </c>
      <c r="K742" s="199"/>
    </row>
    <row r="743" spans="1:11" ht="15" customHeight="1" x14ac:dyDescent="0.25">
      <c r="A743" s="196" t="s">
        <v>122</v>
      </c>
      <c r="B743" s="197"/>
      <c r="C743" s="165" t="s">
        <v>60</v>
      </c>
      <c r="D743" s="165" t="s">
        <v>178</v>
      </c>
      <c r="E743" s="165" t="s">
        <v>52</v>
      </c>
      <c r="F743" s="165" t="s">
        <v>121</v>
      </c>
      <c r="G743" s="165"/>
      <c r="H743" s="167">
        <v>29472000</v>
      </c>
      <c r="I743" s="167">
        <v>29472000</v>
      </c>
      <c r="J743" s="198">
        <v>29472000</v>
      </c>
      <c r="K743" s="199"/>
    </row>
    <row r="744" spans="1:11" ht="15" customHeight="1" x14ac:dyDescent="0.25">
      <c r="A744" s="200" t="s">
        <v>295</v>
      </c>
      <c r="B744" s="201"/>
      <c r="C744" s="165" t="s">
        <v>60</v>
      </c>
      <c r="D744" s="165" t="s">
        <v>178</v>
      </c>
      <c r="E744" s="165" t="s">
        <v>52</v>
      </c>
      <c r="F744" s="169" t="s">
        <v>294</v>
      </c>
      <c r="G744" s="169"/>
      <c r="H744" s="167">
        <v>29472000</v>
      </c>
      <c r="I744" s="167">
        <v>29472000</v>
      </c>
      <c r="J744" s="198">
        <v>29472000</v>
      </c>
      <c r="K744" s="199"/>
    </row>
    <row r="745" spans="1:11" ht="34.5" customHeight="1" x14ac:dyDescent="0.25">
      <c r="A745" s="200" t="s">
        <v>298</v>
      </c>
      <c r="B745" s="201"/>
      <c r="C745" s="165" t="s">
        <v>60</v>
      </c>
      <c r="D745" s="165" t="s">
        <v>178</v>
      </c>
      <c r="E745" s="165" t="s">
        <v>52</v>
      </c>
      <c r="F745" s="169" t="s">
        <v>1051</v>
      </c>
      <c r="G745" s="170"/>
      <c r="H745" s="167">
        <v>29472000</v>
      </c>
      <c r="I745" s="167">
        <v>29472000</v>
      </c>
      <c r="J745" s="198">
        <v>29472000</v>
      </c>
      <c r="K745" s="199"/>
    </row>
    <row r="746" spans="1:11" ht="23.25" customHeight="1" x14ac:dyDescent="0.25">
      <c r="A746" s="200" t="s">
        <v>297</v>
      </c>
      <c r="B746" s="201"/>
      <c r="C746" s="165" t="s">
        <v>60</v>
      </c>
      <c r="D746" s="165" t="s">
        <v>178</v>
      </c>
      <c r="E746" s="165" t="s">
        <v>52</v>
      </c>
      <c r="F746" s="169" t="s">
        <v>1052</v>
      </c>
      <c r="G746" s="170"/>
      <c r="H746" s="167">
        <v>29472000</v>
      </c>
      <c r="I746" s="167">
        <v>29472000</v>
      </c>
      <c r="J746" s="198">
        <v>29472000</v>
      </c>
      <c r="K746" s="199"/>
    </row>
    <row r="747" spans="1:11" ht="15" customHeight="1" x14ac:dyDescent="0.25">
      <c r="A747" s="200" t="s">
        <v>103</v>
      </c>
      <c r="B747" s="201"/>
      <c r="C747" s="165" t="s">
        <v>60</v>
      </c>
      <c r="D747" s="165" t="s">
        <v>178</v>
      </c>
      <c r="E747" s="165" t="s">
        <v>52</v>
      </c>
      <c r="F747" s="169" t="s">
        <v>1052</v>
      </c>
      <c r="G747" s="169" t="s">
        <v>102</v>
      </c>
      <c r="H747" s="167">
        <v>29472000</v>
      </c>
      <c r="I747" s="167">
        <v>29472000</v>
      </c>
      <c r="J747" s="198">
        <v>29472000</v>
      </c>
      <c r="K747" s="199"/>
    </row>
    <row r="748" spans="1:11" ht="23.25" customHeight="1" x14ac:dyDescent="0.25">
      <c r="A748" s="200" t="s">
        <v>276</v>
      </c>
      <c r="B748" s="201"/>
      <c r="C748" s="165" t="s">
        <v>60</v>
      </c>
      <c r="D748" s="165" t="s">
        <v>178</v>
      </c>
      <c r="E748" s="165" t="s">
        <v>52</v>
      </c>
      <c r="F748" s="169" t="s">
        <v>1052</v>
      </c>
      <c r="G748" s="169" t="s">
        <v>274</v>
      </c>
      <c r="H748" s="167">
        <v>29472000</v>
      </c>
      <c r="I748" s="167">
        <v>29472000</v>
      </c>
      <c r="J748" s="198">
        <v>29472000</v>
      </c>
      <c r="K748" s="199"/>
    </row>
    <row r="749" spans="1:11" ht="15" customHeight="1" x14ac:dyDescent="0.25">
      <c r="A749" s="196" t="s">
        <v>296</v>
      </c>
      <c r="B749" s="197"/>
      <c r="C749" s="165" t="s">
        <v>60</v>
      </c>
      <c r="D749" s="165" t="s">
        <v>178</v>
      </c>
      <c r="E749" s="165" t="s">
        <v>84</v>
      </c>
      <c r="F749" s="166"/>
      <c r="G749" s="166"/>
      <c r="H749" s="167">
        <v>8350000</v>
      </c>
      <c r="I749" s="167">
        <v>8300000</v>
      </c>
      <c r="J749" s="198">
        <v>10730000</v>
      </c>
      <c r="K749" s="199"/>
    </row>
    <row r="750" spans="1:11" ht="15" customHeight="1" x14ac:dyDescent="0.25">
      <c r="A750" s="196" t="s">
        <v>284</v>
      </c>
      <c r="B750" s="197"/>
      <c r="C750" s="165" t="s">
        <v>60</v>
      </c>
      <c r="D750" s="165" t="s">
        <v>178</v>
      </c>
      <c r="E750" s="165" t="s">
        <v>84</v>
      </c>
      <c r="F750" s="165" t="s">
        <v>283</v>
      </c>
      <c r="G750" s="165"/>
      <c r="H750" s="167">
        <v>50000</v>
      </c>
      <c r="I750" s="167">
        <v>0</v>
      </c>
      <c r="J750" s="198">
        <v>2430000</v>
      </c>
      <c r="K750" s="199"/>
    </row>
    <row r="751" spans="1:11" ht="15" customHeight="1" x14ac:dyDescent="0.25">
      <c r="A751" s="200" t="s">
        <v>293</v>
      </c>
      <c r="B751" s="201"/>
      <c r="C751" s="165" t="s">
        <v>60</v>
      </c>
      <c r="D751" s="165" t="s">
        <v>178</v>
      </c>
      <c r="E751" s="165" t="s">
        <v>84</v>
      </c>
      <c r="F751" s="169" t="s">
        <v>292</v>
      </c>
      <c r="G751" s="169"/>
      <c r="H751" s="167">
        <v>50000</v>
      </c>
      <c r="I751" s="167">
        <v>0</v>
      </c>
      <c r="J751" s="198">
        <v>0</v>
      </c>
      <c r="K751" s="199"/>
    </row>
    <row r="752" spans="1:11" ht="34.5" customHeight="1" x14ac:dyDescent="0.25">
      <c r="A752" s="200" t="s">
        <v>291</v>
      </c>
      <c r="B752" s="201"/>
      <c r="C752" s="165" t="s">
        <v>60</v>
      </c>
      <c r="D752" s="165" t="s">
        <v>178</v>
      </c>
      <c r="E752" s="165" t="s">
        <v>84</v>
      </c>
      <c r="F752" s="169" t="s">
        <v>290</v>
      </c>
      <c r="G752" s="170"/>
      <c r="H752" s="167">
        <v>50000</v>
      </c>
      <c r="I752" s="167">
        <v>0</v>
      </c>
      <c r="J752" s="198">
        <v>0</v>
      </c>
      <c r="K752" s="199"/>
    </row>
    <row r="753" spans="1:11" ht="23.25" customHeight="1" x14ac:dyDescent="0.25">
      <c r="A753" s="200" t="s">
        <v>289</v>
      </c>
      <c r="B753" s="201"/>
      <c r="C753" s="165" t="s">
        <v>60</v>
      </c>
      <c r="D753" s="165" t="s">
        <v>178</v>
      </c>
      <c r="E753" s="165" t="s">
        <v>84</v>
      </c>
      <c r="F753" s="169" t="s">
        <v>288</v>
      </c>
      <c r="G753" s="170"/>
      <c r="H753" s="167">
        <v>50000</v>
      </c>
      <c r="I753" s="167">
        <v>0</v>
      </c>
      <c r="J753" s="198">
        <v>0</v>
      </c>
      <c r="K753" s="199"/>
    </row>
    <row r="754" spans="1:11" ht="15" customHeight="1" x14ac:dyDescent="0.25">
      <c r="A754" s="200" t="s">
        <v>103</v>
      </c>
      <c r="B754" s="201"/>
      <c r="C754" s="165" t="s">
        <v>60</v>
      </c>
      <c r="D754" s="165" t="s">
        <v>178</v>
      </c>
      <c r="E754" s="165" t="s">
        <v>84</v>
      </c>
      <c r="F754" s="169" t="s">
        <v>288</v>
      </c>
      <c r="G754" s="169" t="s">
        <v>102</v>
      </c>
      <c r="H754" s="167">
        <v>50000</v>
      </c>
      <c r="I754" s="167">
        <v>0</v>
      </c>
      <c r="J754" s="198">
        <v>0</v>
      </c>
      <c r="K754" s="199"/>
    </row>
    <row r="755" spans="1:11" ht="23.25" customHeight="1" x14ac:dyDescent="0.25">
      <c r="A755" s="200" t="s">
        <v>276</v>
      </c>
      <c r="B755" s="201"/>
      <c r="C755" s="165" t="s">
        <v>60</v>
      </c>
      <c r="D755" s="165" t="s">
        <v>178</v>
      </c>
      <c r="E755" s="165" t="s">
        <v>84</v>
      </c>
      <c r="F755" s="169" t="s">
        <v>288</v>
      </c>
      <c r="G755" s="169" t="s">
        <v>274</v>
      </c>
      <c r="H755" s="167">
        <v>50000</v>
      </c>
      <c r="I755" s="167">
        <v>0</v>
      </c>
      <c r="J755" s="198">
        <v>0</v>
      </c>
      <c r="K755" s="199"/>
    </row>
    <row r="756" spans="1:11" ht="23.25" customHeight="1" x14ac:dyDescent="0.25">
      <c r="A756" s="200" t="s">
        <v>1053</v>
      </c>
      <c r="B756" s="201"/>
      <c r="C756" s="165" t="s">
        <v>60</v>
      </c>
      <c r="D756" s="165" t="s">
        <v>178</v>
      </c>
      <c r="E756" s="165" t="s">
        <v>84</v>
      </c>
      <c r="F756" s="169" t="s">
        <v>1054</v>
      </c>
      <c r="G756" s="169"/>
      <c r="H756" s="167">
        <v>0</v>
      </c>
      <c r="I756" s="167">
        <v>0</v>
      </c>
      <c r="J756" s="198">
        <v>2430000</v>
      </c>
      <c r="K756" s="199"/>
    </row>
    <row r="757" spans="1:11" ht="57" customHeight="1" x14ac:dyDescent="0.25">
      <c r="A757" s="200" t="s">
        <v>687</v>
      </c>
      <c r="B757" s="201"/>
      <c r="C757" s="165" t="s">
        <v>60</v>
      </c>
      <c r="D757" s="165" t="s">
        <v>178</v>
      </c>
      <c r="E757" s="165" t="s">
        <v>84</v>
      </c>
      <c r="F757" s="169" t="s">
        <v>1055</v>
      </c>
      <c r="G757" s="170"/>
      <c r="H757" s="167">
        <v>0</v>
      </c>
      <c r="I757" s="167">
        <v>0</v>
      </c>
      <c r="J757" s="198">
        <v>2430000</v>
      </c>
      <c r="K757" s="199"/>
    </row>
    <row r="758" spans="1:11" ht="45.75" customHeight="1" x14ac:dyDescent="0.25">
      <c r="A758" s="200" t="s">
        <v>688</v>
      </c>
      <c r="B758" s="201"/>
      <c r="C758" s="165" t="s">
        <v>60</v>
      </c>
      <c r="D758" s="165" t="s">
        <v>178</v>
      </c>
      <c r="E758" s="165" t="s">
        <v>84</v>
      </c>
      <c r="F758" s="169" t="s">
        <v>1056</v>
      </c>
      <c r="G758" s="170"/>
      <c r="H758" s="167">
        <v>0</v>
      </c>
      <c r="I758" s="167">
        <v>0</v>
      </c>
      <c r="J758" s="198">
        <v>2430000</v>
      </c>
      <c r="K758" s="199"/>
    </row>
    <row r="759" spans="1:11" ht="15" customHeight="1" x14ac:dyDescent="0.25">
      <c r="A759" s="200" t="s">
        <v>103</v>
      </c>
      <c r="B759" s="201"/>
      <c r="C759" s="165" t="s">
        <v>60</v>
      </c>
      <c r="D759" s="165" t="s">
        <v>178</v>
      </c>
      <c r="E759" s="165" t="s">
        <v>84</v>
      </c>
      <c r="F759" s="169" t="s">
        <v>1056</v>
      </c>
      <c r="G759" s="169" t="s">
        <v>102</v>
      </c>
      <c r="H759" s="167">
        <v>0</v>
      </c>
      <c r="I759" s="167">
        <v>0</v>
      </c>
      <c r="J759" s="198">
        <v>2430000</v>
      </c>
      <c r="K759" s="199"/>
    </row>
    <row r="760" spans="1:11" ht="23.25" customHeight="1" x14ac:dyDescent="0.25">
      <c r="A760" s="200" t="s">
        <v>276</v>
      </c>
      <c r="B760" s="201"/>
      <c r="C760" s="165" t="s">
        <v>60</v>
      </c>
      <c r="D760" s="165" t="s">
        <v>178</v>
      </c>
      <c r="E760" s="165" t="s">
        <v>84</v>
      </c>
      <c r="F760" s="169" t="s">
        <v>1056</v>
      </c>
      <c r="G760" s="169" t="s">
        <v>274</v>
      </c>
      <c r="H760" s="167">
        <v>0</v>
      </c>
      <c r="I760" s="167">
        <v>0</v>
      </c>
      <c r="J760" s="198">
        <v>2430000</v>
      </c>
      <c r="K760" s="199"/>
    </row>
    <row r="761" spans="1:11" ht="15" customHeight="1" x14ac:dyDescent="0.25">
      <c r="A761" s="196" t="s">
        <v>287</v>
      </c>
      <c r="B761" s="197"/>
      <c r="C761" s="165" t="s">
        <v>60</v>
      </c>
      <c r="D761" s="165" t="s">
        <v>178</v>
      </c>
      <c r="E761" s="165" t="s">
        <v>84</v>
      </c>
      <c r="F761" s="165" t="s">
        <v>286</v>
      </c>
      <c r="G761" s="165"/>
      <c r="H761" s="167">
        <v>8300000</v>
      </c>
      <c r="I761" s="167">
        <v>8300000</v>
      </c>
      <c r="J761" s="198">
        <v>8300000</v>
      </c>
      <c r="K761" s="199"/>
    </row>
    <row r="762" spans="1:11" ht="15" customHeight="1" x14ac:dyDescent="0.25">
      <c r="A762" s="200" t="s">
        <v>678</v>
      </c>
      <c r="B762" s="201"/>
      <c r="C762" s="165" t="s">
        <v>60</v>
      </c>
      <c r="D762" s="165" t="s">
        <v>178</v>
      </c>
      <c r="E762" s="165" t="s">
        <v>84</v>
      </c>
      <c r="F762" s="169" t="s">
        <v>285</v>
      </c>
      <c r="G762" s="170"/>
      <c r="H762" s="167">
        <v>8300000</v>
      </c>
      <c r="I762" s="167">
        <v>8300000</v>
      </c>
      <c r="J762" s="198">
        <v>8300000</v>
      </c>
      <c r="K762" s="199"/>
    </row>
    <row r="763" spans="1:11" ht="15" customHeight="1" x14ac:dyDescent="0.25">
      <c r="A763" s="200" t="s">
        <v>103</v>
      </c>
      <c r="B763" s="201"/>
      <c r="C763" s="165" t="s">
        <v>60</v>
      </c>
      <c r="D763" s="165" t="s">
        <v>178</v>
      </c>
      <c r="E763" s="165" t="s">
        <v>84</v>
      </c>
      <c r="F763" s="169" t="s">
        <v>285</v>
      </c>
      <c r="G763" s="169" t="s">
        <v>102</v>
      </c>
      <c r="H763" s="167">
        <v>8300000</v>
      </c>
      <c r="I763" s="167">
        <v>8300000</v>
      </c>
      <c r="J763" s="198">
        <v>8300000</v>
      </c>
      <c r="K763" s="199"/>
    </row>
    <row r="764" spans="1:11" ht="23.25" customHeight="1" x14ac:dyDescent="0.25">
      <c r="A764" s="200" t="s">
        <v>276</v>
      </c>
      <c r="B764" s="201"/>
      <c r="C764" s="165" t="s">
        <v>60</v>
      </c>
      <c r="D764" s="165" t="s">
        <v>178</v>
      </c>
      <c r="E764" s="165" t="s">
        <v>84</v>
      </c>
      <c r="F764" s="169" t="s">
        <v>285</v>
      </c>
      <c r="G764" s="169" t="s">
        <v>274</v>
      </c>
      <c r="H764" s="167">
        <v>8300000</v>
      </c>
      <c r="I764" s="167">
        <v>8300000</v>
      </c>
      <c r="J764" s="198">
        <v>8300000</v>
      </c>
      <c r="K764" s="199"/>
    </row>
    <row r="765" spans="1:11" ht="15" customHeight="1" x14ac:dyDescent="0.25">
      <c r="A765" s="196" t="s">
        <v>186</v>
      </c>
      <c r="B765" s="197"/>
      <c r="C765" s="165" t="s">
        <v>60</v>
      </c>
      <c r="D765" s="165" t="s">
        <v>178</v>
      </c>
      <c r="E765" s="165" t="s">
        <v>61</v>
      </c>
      <c r="F765" s="166"/>
      <c r="G765" s="166"/>
      <c r="H765" s="167">
        <v>126444900</v>
      </c>
      <c r="I765" s="167">
        <v>131554630</v>
      </c>
      <c r="J765" s="198">
        <v>73876640</v>
      </c>
      <c r="K765" s="199"/>
    </row>
    <row r="766" spans="1:11" ht="15" customHeight="1" x14ac:dyDescent="0.25">
      <c r="A766" s="196" t="s">
        <v>284</v>
      </c>
      <c r="B766" s="197"/>
      <c r="C766" s="165" t="s">
        <v>60</v>
      </c>
      <c r="D766" s="165" t="s">
        <v>178</v>
      </c>
      <c r="E766" s="165" t="s">
        <v>61</v>
      </c>
      <c r="F766" s="165" t="s">
        <v>283</v>
      </c>
      <c r="G766" s="165"/>
      <c r="H766" s="167">
        <v>126444900</v>
      </c>
      <c r="I766" s="167">
        <v>131554630</v>
      </c>
      <c r="J766" s="198">
        <v>73876640</v>
      </c>
      <c r="K766" s="199"/>
    </row>
    <row r="767" spans="1:11" ht="15" customHeight="1" x14ac:dyDescent="0.25">
      <c r="A767" s="200" t="s">
        <v>282</v>
      </c>
      <c r="B767" s="201"/>
      <c r="C767" s="165" t="s">
        <v>60</v>
      </c>
      <c r="D767" s="165" t="s">
        <v>178</v>
      </c>
      <c r="E767" s="165" t="s">
        <v>61</v>
      </c>
      <c r="F767" s="169" t="s">
        <v>281</v>
      </c>
      <c r="G767" s="169"/>
      <c r="H767" s="167">
        <v>12525900</v>
      </c>
      <c r="I767" s="167">
        <v>17635630</v>
      </c>
      <c r="J767" s="198">
        <v>16916640</v>
      </c>
      <c r="K767" s="199"/>
    </row>
    <row r="768" spans="1:11" ht="45.75" customHeight="1" x14ac:dyDescent="0.25">
      <c r="A768" s="200" t="s">
        <v>715</v>
      </c>
      <c r="B768" s="201"/>
      <c r="C768" s="165" t="s">
        <v>60</v>
      </c>
      <c r="D768" s="165" t="s">
        <v>178</v>
      </c>
      <c r="E768" s="165" t="s">
        <v>61</v>
      </c>
      <c r="F768" s="169" t="s">
        <v>280</v>
      </c>
      <c r="G768" s="170"/>
      <c r="H768" s="167">
        <v>12525900</v>
      </c>
      <c r="I768" s="167">
        <v>17635630</v>
      </c>
      <c r="J768" s="198">
        <v>16916640</v>
      </c>
      <c r="K768" s="199"/>
    </row>
    <row r="769" spans="1:11" ht="23.25" customHeight="1" x14ac:dyDescent="0.25">
      <c r="A769" s="200" t="s">
        <v>279</v>
      </c>
      <c r="B769" s="201"/>
      <c r="C769" s="165" t="s">
        <v>60</v>
      </c>
      <c r="D769" s="165" t="s">
        <v>178</v>
      </c>
      <c r="E769" s="165" t="s">
        <v>61</v>
      </c>
      <c r="F769" s="169" t="s">
        <v>278</v>
      </c>
      <c r="G769" s="170"/>
      <c r="H769" s="167">
        <v>1565700</v>
      </c>
      <c r="I769" s="167">
        <v>1142740</v>
      </c>
      <c r="J769" s="198">
        <v>1340130</v>
      </c>
      <c r="K769" s="199"/>
    </row>
    <row r="770" spans="1:11" ht="15" customHeight="1" x14ac:dyDescent="0.25">
      <c r="A770" s="200" t="s">
        <v>103</v>
      </c>
      <c r="B770" s="201"/>
      <c r="C770" s="165" t="s">
        <v>60</v>
      </c>
      <c r="D770" s="165" t="s">
        <v>178</v>
      </c>
      <c r="E770" s="165" t="s">
        <v>61</v>
      </c>
      <c r="F770" s="169" t="s">
        <v>278</v>
      </c>
      <c r="G770" s="169" t="s">
        <v>102</v>
      </c>
      <c r="H770" s="167">
        <v>1565700</v>
      </c>
      <c r="I770" s="167">
        <v>1142740</v>
      </c>
      <c r="J770" s="198">
        <v>1340130</v>
      </c>
      <c r="K770" s="199"/>
    </row>
    <row r="771" spans="1:11" ht="23.25" customHeight="1" x14ac:dyDescent="0.25">
      <c r="A771" s="200" t="s">
        <v>276</v>
      </c>
      <c r="B771" s="201"/>
      <c r="C771" s="165" t="s">
        <v>60</v>
      </c>
      <c r="D771" s="165" t="s">
        <v>178</v>
      </c>
      <c r="E771" s="165" t="s">
        <v>61</v>
      </c>
      <c r="F771" s="169" t="s">
        <v>278</v>
      </c>
      <c r="G771" s="169" t="s">
        <v>274</v>
      </c>
      <c r="H771" s="167">
        <v>1565700</v>
      </c>
      <c r="I771" s="167">
        <v>1142740</v>
      </c>
      <c r="J771" s="198">
        <v>1340130</v>
      </c>
      <c r="K771" s="199"/>
    </row>
    <row r="772" spans="1:11" ht="23.25" customHeight="1" x14ac:dyDescent="0.25">
      <c r="A772" s="200" t="s">
        <v>277</v>
      </c>
      <c r="B772" s="201"/>
      <c r="C772" s="165" t="s">
        <v>60</v>
      </c>
      <c r="D772" s="165" t="s">
        <v>178</v>
      </c>
      <c r="E772" s="165" t="s">
        <v>61</v>
      </c>
      <c r="F772" s="169" t="s">
        <v>275</v>
      </c>
      <c r="G772" s="170"/>
      <c r="H772" s="167">
        <v>10960200</v>
      </c>
      <c r="I772" s="167">
        <v>16492890</v>
      </c>
      <c r="J772" s="198">
        <v>15576510</v>
      </c>
      <c r="K772" s="199"/>
    </row>
    <row r="773" spans="1:11" ht="15" customHeight="1" x14ac:dyDescent="0.25">
      <c r="A773" s="200" t="s">
        <v>103</v>
      </c>
      <c r="B773" s="201"/>
      <c r="C773" s="165" t="s">
        <v>60</v>
      </c>
      <c r="D773" s="165" t="s">
        <v>178</v>
      </c>
      <c r="E773" s="165" t="s">
        <v>61</v>
      </c>
      <c r="F773" s="169" t="s">
        <v>275</v>
      </c>
      <c r="G773" s="169" t="s">
        <v>102</v>
      </c>
      <c r="H773" s="167">
        <v>10960200</v>
      </c>
      <c r="I773" s="167">
        <v>16492890</v>
      </c>
      <c r="J773" s="198">
        <v>15576510</v>
      </c>
      <c r="K773" s="199"/>
    </row>
    <row r="774" spans="1:11" ht="23.25" customHeight="1" x14ac:dyDescent="0.25">
      <c r="A774" s="200" t="s">
        <v>276</v>
      </c>
      <c r="B774" s="201"/>
      <c r="C774" s="165" t="s">
        <v>60</v>
      </c>
      <c r="D774" s="165" t="s">
        <v>178</v>
      </c>
      <c r="E774" s="165" t="s">
        <v>61</v>
      </c>
      <c r="F774" s="169" t="s">
        <v>275</v>
      </c>
      <c r="G774" s="169" t="s">
        <v>274</v>
      </c>
      <c r="H774" s="167">
        <v>10960200</v>
      </c>
      <c r="I774" s="167">
        <v>16492890</v>
      </c>
      <c r="J774" s="198">
        <v>15576510</v>
      </c>
      <c r="K774" s="199"/>
    </row>
    <row r="775" spans="1:11" ht="34.5" customHeight="1" x14ac:dyDescent="0.25">
      <c r="A775" s="200" t="s">
        <v>273</v>
      </c>
      <c r="B775" s="201"/>
      <c r="C775" s="165" t="s">
        <v>60</v>
      </c>
      <c r="D775" s="165" t="s">
        <v>178</v>
      </c>
      <c r="E775" s="165" t="s">
        <v>61</v>
      </c>
      <c r="F775" s="169" t="s">
        <v>272</v>
      </c>
      <c r="G775" s="169"/>
      <c r="H775" s="167">
        <v>113919000</v>
      </c>
      <c r="I775" s="167">
        <v>113919000</v>
      </c>
      <c r="J775" s="198">
        <v>56960000</v>
      </c>
      <c r="K775" s="199"/>
    </row>
    <row r="776" spans="1:11" ht="45.75" customHeight="1" x14ac:dyDescent="0.25">
      <c r="A776" s="200" t="s">
        <v>1057</v>
      </c>
      <c r="B776" s="201"/>
      <c r="C776" s="165" t="s">
        <v>60</v>
      </c>
      <c r="D776" s="165" t="s">
        <v>178</v>
      </c>
      <c r="E776" s="165" t="s">
        <v>61</v>
      </c>
      <c r="F776" s="169" t="s">
        <v>271</v>
      </c>
      <c r="G776" s="170"/>
      <c r="H776" s="167">
        <v>113919000</v>
      </c>
      <c r="I776" s="167">
        <v>113919000</v>
      </c>
      <c r="J776" s="198">
        <v>56960000</v>
      </c>
      <c r="K776" s="199"/>
    </row>
    <row r="777" spans="1:11" ht="45.75" customHeight="1" x14ac:dyDescent="0.25">
      <c r="A777" s="200" t="s">
        <v>270</v>
      </c>
      <c r="B777" s="201"/>
      <c r="C777" s="165" t="s">
        <v>60</v>
      </c>
      <c r="D777" s="165" t="s">
        <v>178</v>
      </c>
      <c r="E777" s="165" t="s">
        <v>61</v>
      </c>
      <c r="F777" s="169" t="s">
        <v>269</v>
      </c>
      <c r="G777" s="170"/>
      <c r="H777" s="167">
        <v>113919000</v>
      </c>
      <c r="I777" s="167">
        <v>113919000</v>
      </c>
      <c r="J777" s="198">
        <v>56960000</v>
      </c>
      <c r="K777" s="199"/>
    </row>
    <row r="778" spans="1:11" ht="23.25" customHeight="1" x14ac:dyDescent="0.25">
      <c r="A778" s="200" t="s">
        <v>263</v>
      </c>
      <c r="B778" s="201"/>
      <c r="C778" s="165" t="s">
        <v>60</v>
      </c>
      <c r="D778" s="165" t="s">
        <v>178</v>
      </c>
      <c r="E778" s="165" t="s">
        <v>61</v>
      </c>
      <c r="F778" s="169" t="s">
        <v>269</v>
      </c>
      <c r="G778" s="169" t="s">
        <v>262</v>
      </c>
      <c r="H778" s="167">
        <v>113919000</v>
      </c>
      <c r="I778" s="167">
        <v>113919000</v>
      </c>
      <c r="J778" s="198">
        <v>56960000</v>
      </c>
      <c r="K778" s="199"/>
    </row>
    <row r="779" spans="1:11" ht="15" customHeight="1" x14ac:dyDescent="0.25">
      <c r="A779" s="200" t="s">
        <v>261</v>
      </c>
      <c r="B779" s="201"/>
      <c r="C779" s="165" t="s">
        <v>60</v>
      </c>
      <c r="D779" s="165" t="s">
        <v>178</v>
      </c>
      <c r="E779" s="165" t="s">
        <v>61</v>
      </c>
      <c r="F779" s="169" t="s">
        <v>269</v>
      </c>
      <c r="G779" s="169" t="s">
        <v>260</v>
      </c>
      <c r="H779" s="167">
        <v>113919000</v>
      </c>
      <c r="I779" s="167">
        <v>113919000</v>
      </c>
      <c r="J779" s="198">
        <v>56960000</v>
      </c>
      <c r="K779" s="199"/>
    </row>
    <row r="780" spans="1:11" ht="15" customHeight="1" x14ac:dyDescent="0.25">
      <c r="A780" s="196" t="s">
        <v>268</v>
      </c>
      <c r="B780" s="197"/>
      <c r="C780" s="165" t="s">
        <v>60</v>
      </c>
      <c r="D780" s="165" t="s">
        <v>178</v>
      </c>
      <c r="E780" s="165" t="s">
        <v>223</v>
      </c>
      <c r="F780" s="166"/>
      <c r="G780" s="166"/>
      <c r="H780" s="167">
        <v>300000</v>
      </c>
      <c r="I780" s="167">
        <v>300000</v>
      </c>
      <c r="J780" s="198">
        <v>300000</v>
      </c>
      <c r="K780" s="199"/>
    </row>
    <row r="781" spans="1:11" ht="15" customHeight="1" x14ac:dyDescent="0.25">
      <c r="A781" s="196" t="s">
        <v>122</v>
      </c>
      <c r="B781" s="197"/>
      <c r="C781" s="165" t="s">
        <v>60</v>
      </c>
      <c r="D781" s="165" t="s">
        <v>178</v>
      </c>
      <c r="E781" s="165" t="s">
        <v>223</v>
      </c>
      <c r="F781" s="165" t="s">
        <v>121</v>
      </c>
      <c r="G781" s="165"/>
      <c r="H781" s="167">
        <v>300000</v>
      </c>
      <c r="I781" s="167">
        <v>300000</v>
      </c>
      <c r="J781" s="198">
        <v>300000</v>
      </c>
      <c r="K781" s="199"/>
    </row>
    <row r="782" spans="1:11" ht="23.25" customHeight="1" x14ac:dyDescent="0.25">
      <c r="A782" s="200" t="s">
        <v>267</v>
      </c>
      <c r="B782" s="201"/>
      <c r="C782" s="165" t="s">
        <v>60</v>
      </c>
      <c r="D782" s="165" t="s">
        <v>178</v>
      </c>
      <c r="E782" s="165" t="s">
        <v>223</v>
      </c>
      <c r="F782" s="169" t="s">
        <v>1058</v>
      </c>
      <c r="G782" s="169"/>
      <c r="H782" s="167">
        <v>300000</v>
      </c>
      <c r="I782" s="167">
        <v>300000</v>
      </c>
      <c r="J782" s="198">
        <v>300000</v>
      </c>
      <c r="K782" s="199"/>
    </row>
    <row r="783" spans="1:11" ht="23.25" customHeight="1" x14ac:dyDescent="0.25">
      <c r="A783" s="200" t="s">
        <v>1059</v>
      </c>
      <c r="B783" s="201"/>
      <c r="C783" s="165" t="s">
        <v>60</v>
      </c>
      <c r="D783" s="165" t="s">
        <v>178</v>
      </c>
      <c r="E783" s="165" t="s">
        <v>223</v>
      </c>
      <c r="F783" s="169" t="s">
        <v>1060</v>
      </c>
      <c r="G783" s="170"/>
      <c r="H783" s="167">
        <v>300000</v>
      </c>
      <c r="I783" s="167">
        <v>300000</v>
      </c>
      <c r="J783" s="198">
        <v>300000</v>
      </c>
      <c r="K783" s="199"/>
    </row>
    <row r="784" spans="1:11" ht="23.25" customHeight="1" x14ac:dyDescent="0.25">
      <c r="A784" s="200" t="s">
        <v>266</v>
      </c>
      <c r="B784" s="201"/>
      <c r="C784" s="165" t="s">
        <v>60</v>
      </c>
      <c r="D784" s="165" t="s">
        <v>178</v>
      </c>
      <c r="E784" s="165" t="s">
        <v>223</v>
      </c>
      <c r="F784" s="169" t="s">
        <v>1061</v>
      </c>
      <c r="G784" s="170"/>
      <c r="H784" s="167">
        <v>300000</v>
      </c>
      <c r="I784" s="167">
        <v>300000</v>
      </c>
      <c r="J784" s="198">
        <v>300000</v>
      </c>
      <c r="K784" s="199"/>
    </row>
    <row r="785" spans="1:11" ht="23.25" customHeight="1" x14ac:dyDescent="0.25">
      <c r="A785" s="200" t="s">
        <v>97</v>
      </c>
      <c r="B785" s="201"/>
      <c r="C785" s="165" t="s">
        <v>60</v>
      </c>
      <c r="D785" s="165" t="s">
        <v>178</v>
      </c>
      <c r="E785" s="165" t="s">
        <v>223</v>
      </c>
      <c r="F785" s="169" t="s">
        <v>1061</v>
      </c>
      <c r="G785" s="169" t="s">
        <v>75</v>
      </c>
      <c r="H785" s="167">
        <v>300000</v>
      </c>
      <c r="I785" s="167">
        <v>300000</v>
      </c>
      <c r="J785" s="198">
        <v>300000</v>
      </c>
      <c r="K785" s="199"/>
    </row>
    <row r="786" spans="1:11" ht="45.75" customHeight="1" x14ac:dyDescent="0.25">
      <c r="A786" s="200" t="s">
        <v>203</v>
      </c>
      <c r="B786" s="201"/>
      <c r="C786" s="165" t="s">
        <v>60</v>
      </c>
      <c r="D786" s="165" t="s">
        <v>178</v>
      </c>
      <c r="E786" s="165" t="s">
        <v>223</v>
      </c>
      <c r="F786" s="169" t="s">
        <v>1061</v>
      </c>
      <c r="G786" s="169" t="s">
        <v>202</v>
      </c>
      <c r="H786" s="167">
        <v>300000</v>
      </c>
      <c r="I786" s="167">
        <v>300000</v>
      </c>
      <c r="J786" s="198">
        <v>300000</v>
      </c>
      <c r="K786" s="199"/>
    </row>
    <row r="787" spans="1:11" ht="15" customHeight="1" x14ac:dyDescent="0.25">
      <c r="A787" s="196" t="s">
        <v>787</v>
      </c>
      <c r="B787" s="197"/>
      <c r="C787" s="165" t="s">
        <v>60</v>
      </c>
      <c r="D787" s="165" t="s">
        <v>248</v>
      </c>
      <c r="E787" s="165"/>
      <c r="F787" s="166"/>
      <c r="G787" s="166"/>
      <c r="H787" s="167">
        <v>95570800</v>
      </c>
      <c r="I787" s="167">
        <v>86723000</v>
      </c>
      <c r="J787" s="198">
        <v>86723000</v>
      </c>
      <c r="K787" s="199"/>
    </row>
    <row r="788" spans="1:11" ht="15" customHeight="1" x14ac:dyDescent="0.25">
      <c r="A788" s="196" t="s">
        <v>259</v>
      </c>
      <c r="B788" s="197"/>
      <c r="C788" s="165" t="s">
        <v>60</v>
      </c>
      <c r="D788" s="165" t="s">
        <v>248</v>
      </c>
      <c r="E788" s="165" t="s">
        <v>52</v>
      </c>
      <c r="F788" s="166"/>
      <c r="G788" s="166"/>
      <c r="H788" s="167">
        <v>47937200</v>
      </c>
      <c r="I788" s="167">
        <v>48937200</v>
      </c>
      <c r="J788" s="198">
        <v>48937200</v>
      </c>
      <c r="K788" s="199"/>
    </row>
    <row r="789" spans="1:11" ht="34.5" customHeight="1" x14ac:dyDescent="0.25">
      <c r="A789" s="196" t="s">
        <v>175</v>
      </c>
      <c r="B789" s="197"/>
      <c r="C789" s="165" t="s">
        <v>60</v>
      </c>
      <c r="D789" s="165" t="s">
        <v>248</v>
      </c>
      <c r="E789" s="165" t="s">
        <v>52</v>
      </c>
      <c r="F789" s="165" t="s">
        <v>174</v>
      </c>
      <c r="G789" s="165"/>
      <c r="H789" s="167">
        <v>47937200</v>
      </c>
      <c r="I789" s="167">
        <v>48937200</v>
      </c>
      <c r="J789" s="198">
        <v>48937200</v>
      </c>
      <c r="K789" s="199"/>
    </row>
    <row r="790" spans="1:11" ht="45.75" customHeight="1" x14ac:dyDescent="0.25">
      <c r="A790" s="200" t="s">
        <v>886</v>
      </c>
      <c r="B790" s="201"/>
      <c r="C790" s="165" t="s">
        <v>60</v>
      </c>
      <c r="D790" s="165" t="s">
        <v>248</v>
      </c>
      <c r="E790" s="165" t="s">
        <v>52</v>
      </c>
      <c r="F790" s="169" t="s">
        <v>256</v>
      </c>
      <c r="G790" s="169"/>
      <c r="H790" s="167">
        <v>47937200</v>
      </c>
      <c r="I790" s="167">
        <v>48937200</v>
      </c>
      <c r="J790" s="198">
        <v>48937200</v>
      </c>
      <c r="K790" s="199"/>
    </row>
    <row r="791" spans="1:11" ht="34.5" customHeight="1" x14ac:dyDescent="0.25">
      <c r="A791" s="200" t="s">
        <v>255</v>
      </c>
      <c r="B791" s="201"/>
      <c r="C791" s="165" t="s">
        <v>60</v>
      </c>
      <c r="D791" s="165" t="s">
        <v>248</v>
      </c>
      <c r="E791" s="165" t="s">
        <v>52</v>
      </c>
      <c r="F791" s="169" t="s">
        <v>254</v>
      </c>
      <c r="G791" s="170"/>
      <c r="H791" s="167">
        <v>47937200</v>
      </c>
      <c r="I791" s="167">
        <v>48937200</v>
      </c>
      <c r="J791" s="198">
        <v>48937200</v>
      </c>
      <c r="K791" s="199"/>
    </row>
    <row r="792" spans="1:11" ht="102" customHeight="1" x14ac:dyDescent="0.25">
      <c r="A792" s="200" t="s">
        <v>1062</v>
      </c>
      <c r="B792" s="201"/>
      <c r="C792" s="165" t="s">
        <v>60</v>
      </c>
      <c r="D792" s="165" t="s">
        <v>248</v>
      </c>
      <c r="E792" s="165" t="s">
        <v>52</v>
      </c>
      <c r="F792" s="169" t="s">
        <v>253</v>
      </c>
      <c r="G792" s="170"/>
      <c r="H792" s="167">
        <v>47937200</v>
      </c>
      <c r="I792" s="167">
        <v>48937200</v>
      </c>
      <c r="J792" s="198">
        <v>48937200</v>
      </c>
      <c r="K792" s="199"/>
    </row>
    <row r="793" spans="1:11" ht="23.25" customHeight="1" x14ac:dyDescent="0.25">
      <c r="A793" s="200" t="s">
        <v>107</v>
      </c>
      <c r="B793" s="201"/>
      <c r="C793" s="165" t="s">
        <v>60</v>
      </c>
      <c r="D793" s="165" t="s">
        <v>248</v>
      </c>
      <c r="E793" s="165" t="s">
        <v>52</v>
      </c>
      <c r="F793" s="169" t="s">
        <v>253</v>
      </c>
      <c r="G793" s="169" t="s">
        <v>106</v>
      </c>
      <c r="H793" s="167">
        <v>1880000</v>
      </c>
      <c r="I793" s="167">
        <v>2880000</v>
      </c>
      <c r="J793" s="198">
        <v>2880000</v>
      </c>
      <c r="K793" s="199"/>
    </row>
    <row r="794" spans="1:11" ht="23.25" customHeight="1" x14ac:dyDescent="0.25">
      <c r="A794" s="200" t="s">
        <v>105</v>
      </c>
      <c r="B794" s="201"/>
      <c r="C794" s="165" t="s">
        <v>60</v>
      </c>
      <c r="D794" s="165" t="s">
        <v>248</v>
      </c>
      <c r="E794" s="165" t="s">
        <v>52</v>
      </c>
      <c r="F794" s="169" t="s">
        <v>253</v>
      </c>
      <c r="G794" s="169" t="s">
        <v>104</v>
      </c>
      <c r="H794" s="167">
        <v>1880000</v>
      </c>
      <c r="I794" s="167">
        <v>2880000</v>
      </c>
      <c r="J794" s="198">
        <v>2880000</v>
      </c>
      <c r="K794" s="199"/>
    </row>
    <row r="795" spans="1:11" ht="23.25" customHeight="1" x14ac:dyDescent="0.25">
      <c r="A795" s="200" t="s">
        <v>97</v>
      </c>
      <c r="B795" s="201"/>
      <c r="C795" s="165" t="s">
        <v>60</v>
      </c>
      <c r="D795" s="165" t="s">
        <v>248</v>
      </c>
      <c r="E795" s="165" t="s">
        <v>52</v>
      </c>
      <c r="F795" s="169" t="s">
        <v>253</v>
      </c>
      <c r="G795" s="169" t="s">
        <v>75</v>
      </c>
      <c r="H795" s="167">
        <v>46057200</v>
      </c>
      <c r="I795" s="167">
        <v>46057200</v>
      </c>
      <c r="J795" s="198">
        <v>46057200</v>
      </c>
      <c r="K795" s="199"/>
    </row>
    <row r="796" spans="1:11" ht="15" customHeight="1" x14ac:dyDescent="0.25">
      <c r="A796" s="200" t="s">
        <v>96</v>
      </c>
      <c r="B796" s="201"/>
      <c r="C796" s="165" t="s">
        <v>60</v>
      </c>
      <c r="D796" s="165" t="s">
        <v>248</v>
      </c>
      <c r="E796" s="165" t="s">
        <v>52</v>
      </c>
      <c r="F796" s="169" t="s">
        <v>253</v>
      </c>
      <c r="G796" s="169" t="s">
        <v>92</v>
      </c>
      <c r="H796" s="167">
        <v>46057200</v>
      </c>
      <c r="I796" s="167">
        <v>46057200</v>
      </c>
      <c r="J796" s="198">
        <v>46057200</v>
      </c>
      <c r="K796" s="199"/>
    </row>
    <row r="797" spans="1:11" ht="15" customHeight="1" x14ac:dyDescent="0.25">
      <c r="A797" s="196" t="s">
        <v>258</v>
      </c>
      <c r="B797" s="197"/>
      <c r="C797" s="165" t="s">
        <v>60</v>
      </c>
      <c r="D797" s="165" t="s">
        <v>248</v>
      </c>
      <c r="E797" s="165" t="s">
        <v>56</v>
      </c>
      <c r="F797" s="166"/>
      <c r="G797" s="166"/>
      <c r="H797" s="167">
        <v>20000000</v>
      </c>
      <c r="I797" s="167">
        <v>22925300</v>
      </c>
      <c r="J797" s="198">
        <v>22925300</v>
      </c>
      <c r="K797" s="199"/>
    </row>
    <row r="798" spans="1:11" ht="34.5" customHeight="1" x14ac:dyDescent="0.25">
      <c r="A798" s="196" t="s">
        <v>175</v>
      </c>
      <c r="B798" s="197"/>
      <c r="C798" s="165" t="s">
        <v>60</v>
      </c>
      <c r="D798" s="165" t="s">
        <v>248</v>
      </c>
      <c r="E798" s="165" t="s">
        <v>56</v>
      </c>
      <c r="F798" s="165" t="s">
        <v>174</v>
      </c>
      <c r="G798" s="165"/>
      <c r="H798" s="167">
        <v>20000000</v>
      </c>
      <c r="I798" s="167">
        <v>22925300</v>
      </c>
      <c r="J798" s="198">
        <v>22925300</v>
      </c>
      <c r="K798" s="199"/>
    </row>
    <row r="799" spans="1:11" ht="45.75" customHeight="1" x14ac:dyDescent="0.25">
      <c r="A799" s="200" t="s">
        <v>886</v>
      </c>
      <c r="B799" s="201"/>
      <c r="C799" s="165" t="s">
        <v>60</v>
      </c>
      <c r="D799" s="165" t="s">
        <v>248</v>
      </c>
      <c r="E799" s="165" t="s">
        <v>56</v>
      </c>
      <c r="F799" s="169" t="s">
        <v>256</v>
      </c>
      <c r="G799" s="169"/>
      <c r="H799" s="167">
        <v>20000000</v>
      </c>
      <c r="I799" s="167">
        <v>22925300</v>
      </c>
      <c r="J799" s="198">
        <v>22925300</v>
      </c>
      <c r="K799" s="199"/>
    </row>
    <row r="800" spans="1:11" ht="34.5" customHeight="1" x14ac:dyDescent="0.25">
      <c r="A800" s="200" t="s">
        <v>255</v>
      </c>
      <c r="B800" s="201"/>
      <c r="C800" s="165" t="s">
        <v>60</v>
      </c>
      <c r="D800" s="165" t="s">
        <v>248</v>
      </c>
      <c r="E800" s="165" t="s">
        <v>56</v>
      </c>
      <c r="F800" s="169" t="s">
        <v>254</v>
      </c>
      <c r="G800" s="170"/>
      <c r="H800" s="167">
        <v>20000000</v>
      </c>
      <c r="I800" s="167">
        <v>22925300</v>
      </c>
      <c r="J800" s="198">
        <v>22925300</v>
      </c>
      <c r="K800" s="199"/>
    </row>
    <row r="801" spans="1:11" ht="102" customHeight="1" x14ac:dyDescent="0.25">
      <c r="A801" s="200" t="s">
        <v>1062</v>
      </c>
      <c r="B801" s="201"/>
      <c r="C801" s="165" t="s">
        <v>60</v>
      </c>
      <c r="D801" s="165" t="s">
        <v>248</v>
      </c>
      <c r="E801" s="165" t="s">
        <v>56</v>
      </c>
      <c r="F801" s="169" t="s">
        <v>253</v>
      </c>
      <c r="G801" s="170"/>
      <c r="H801" s="167">
        <v>20000000</v>
      </c>
      <c r="I801" s="167">
        <v>22925300</v>
      </c>
      <c r="J801" s="198">
        <v>22925300</v>
      </c>
      <c r="K801" s="199"/>
    </row>
    <row r="802" spans="1:11" ht="23.25" customHeight="1" x14ac:dyDescent="0.25">
      <c r="A802" s="200" t="s">
        <v>107</v>
      </c>
      <c r="B802" s="201"/>
      <c r="C802" s="165" t="s">
        <v>60</v>
      </c>
      <c r="D802" s="165" t="s">
        <v>248</v>
      </c>
      <c r="E802" s="165" t="s">
        <v>56</v>
      </c>
      <c r="F802" s="169" t="s">
        <v>253</v>
      </c>
      <c r="G802" s="169" t="s">
        <v>106</v>
      </c>
      <c r="H802" s="167">
        <v>7306600</v>
      </c>
      <c r="I802" s="167">
        <v>7306600</v>
      </c>
      <c r="J802" s="198">
        <v>7306600</v>
      </c>
      <c r="K802" s="199"/>
    </row>
    <row r="803" spans="1:11" ht="23.25" customHeight="1" x14ac:dyDescent="0.25">
      <c r="A803" s="200" t="s">
        <v>105</v>
      </c>
      <c r="B803" s="201"/>
      <c r="C803" s="165" t="s">
        <v>60</v>
      </c>
      <c r="D803" s="165" t="s">
        <v>248</v>
      </c>
      <c r="E803" s="165" t="s">
        <v>56</v>
      </c>
      <c r="F803" s="169" t="s">
        <v>253</v>
      </c>
      <c r="G803" s="169" t="s">
        <v>104</v>
      </c>
      <c r="H803" s="167">
        <v>7306600</v>
      </c>
      <c r="I803" s="167">
        <v>7306600</v>
      </c>
      <c r="J803" s="198">
        <v>7306600</v>
      </c>
      <c r="K803" s="199"/>
    </row>
    <row r="804" spans="1:11" ht="23.25" customHeight="1" x14ac:dyDescent="0.25">
      <c r="A804" s="200" t="s">
        <v>97</v>
      </c>
      <c r="B804" s="201"/>
      <c r="C804" s="165" t="s">
        <v>60</v>
      </c>
      <c r="D804" s="165" t="s">
        <v>248</v>
      </c>
      <c r="E804" s="165" t="s">
        <v>56</v>
      </c>
      <c r="F804" s="169" t="s">
        <v>253</v>
      </c>
      <c r="G804" s="169" t="s">
        <v>75</v>
      </c>
      <c r="H804" s="167">
        <v>12693400</v>
      </c>
      <c r="I804" s="167">
        <v>15618700</v>
      </c>
      <c r="J804" s="198">
        <v>15618700</v>
      </c>
      <c r="K804" s="199"/>
    </row>
    <row r="805" spans="1:11" ht="15" customHeight="1" x14ac:dyDescent="0.25">
      <c r="A805" s="200" t="s">
        <v>96</v>
      </c>
      <c r="B805" s="201"/>
      <c r="C805" s="165" t="s">
        <v>60</v>
      </c>
      <c r="D805" s="165" t="s">
        <v>248</v>
      </c>
      <c r="E805" s="165" t="s">
        <v>56</v>
      </c>
      <c r="F805" s="169" t="s">
        <v>253</v>
      </c>
      <c r="G805" s="169" t="s">
        <v>92</v>
      </c>
      <c r="H805" s="167">
        <v>12693400</v>
      </c>
      <c r="I805" s="167">
        <v>15618700</v>
      </c>
      <c r="J805" s="198">
        <v>15618700</v>
      </c>
      <c r="K805" s="199"/>
    </row>
    <row r="806" spans="1:11" ht="15" customHeight="1" x14ac:dyDescent="0.25">
      <c r="A806" s="196" t="s">
        <v>257</v>
      </c>
      <c r="B806" s="197"/>
      <c r="C806" s="165" t="s">
        <v>60</v>
      </c>
      <c r="D806" s="165" t="s">
        <v>248</v>
      </c>
      <c r="E806" s="165" t="s">
        <v>61</v>
      </c>
      <c r="F806" s="166"/>
      <c r="G806" s="166"/>
      <c r="H806" s="167">
        <v>27633600</v>
      </c>
      <c r="I806" s="167">
        <v>14860500</v>
      </c>
      <c r="J806" s="198">
        <v>14860500</v>
      </c>
      <c r="K806" s="199"/>
    </row>
    <row r="807" spans="1:11" ht="34.5" customHeight="1" x14ac:dyDescent="0.25">
      <c r="A807" s="196" t="s">
        <v>175</v>
      </c>
      <c r="B807" s="197"/>
      <c r="C807" s="165" t="s">
        <v>60</v>
      </c>
      <c r="D807" s="165" t="s">
        <v>248</v>
      </c>
      <c r="E807" s="165" t="s">
        <v>61</v>
      </c>
      <c r="F807" s="165" t="s">
        <v>174</v>
      </c>
      <c r="G807" s="165"/>
      <c r="H807" s="167">
        <v>9854500</v>
      </c>
      <c r="I807" s="167">
        <v>14860500</v>
      </c>
      <c r="J807" s="198">
        <v>14860500</v>
      </c>
      <c r="K807" s="199"/>
    </row>
    <row r="808" spans="1:11" ht="45.75" customHeight="1" x14ac:dyDescent="0.25">
      <c r="A808" s="200" t="s">
        <v>886</v>
      </c>
      <c r="B808" s="201"/>
      <c r="C808" s="165" t="s">
        <v>60</v>
      </c>
      <c r="D808" s="165" t="s">
        <v>248</v>
      </c>
      <c r="E808" s="165" t="s">
        <v>61</v>
      </c>
      <c r="F808" s="169" t="s">
        <v>256</v>
      </c>
      <c r="G808" s="169"/>
      <c r="H808" s="167">
        <v>9854500</v>
      </c>
      <c r="I808" s="167">
        <v>14860500</v>
      </c>
      <c r="J808" s="198">
        <v>14860500</v>
      </c>
      <c r="K808" s="199"/>
    </row>
    <row r="809" spans="1:11" ht="34.5" customHeight="1" x14ac:dyDescent="0.25">
      <c r="A809" s="200" t="s">
        <v>255</v>
      </c>
      <c r="B809" s="201"/>
      <c r="C809" s="165" t="s">
        <v>60</v>
      </c>
      <c r="D809" s="165" t="s">
        <v>248</v>
      </c>
      <c r="E809" s="165" t="s">
        <v>61</v>
      </c>
      <c r="F809" s="169" t="s">
        <v>254</v>
      </c>
      <c r="G809" s="170"/>
      <c r="H809" s="167">
        <v>8854500</v>
      </c>
      <c r="I809" s="167">
        <v>10110500</v>
      </c>
      <c r="J809" s="198">
        <v>10110500</v>
      </c>
      <c r="K809" s="199"/>
    </row>
    <row r="810" spans="1:11" ht="102" customHeight="1" x14ac:dyDescent="0.25">
      <c r="A810" s="200" t="s">
        <v>1062</v>
      </c>
      <c r="B810" s="201"/>
      <c r="C810" s="165" t="s">
        <v>60</v>
      </c>
      <c r="D810" s="165" t="s">
        <v>248</v>
      </c>
      <c r="E810" s="165" t="s">
        <v>61</v>
      </c>
      <c r="F810" s="169" t="s">
        <v>253</v>
      </c>
      <c r="G810" s="170"/>
      <c r="H810" s="167">
        <v>8854500</v>
      </c>
      <c r="I810" s="167">
        <v>10110500</v>
      </c>
      <c r="J810" s="198">
        <v>10110500</v>
      </c>
      <c r="K810" s="199"/>
    </row>
    <row r="811" spans="1:11" ht="23.25" customHeight="1" x14ac:dyDescent="0.25">
      <c r="A811" s="200" t="s">
        <v>107</v>
      </c>
      <c r="B811" s="201"/>
      <c r="C811" s="165" t="s">
        <v>60</v>
      </c>
      <c r="D811" s="165" t="s">
        <v>248</v>
      </c>
      <c r="E811" s="165" t="s">
        <v>61</v>
      </c>
      <c r="F811" s="169" t="s">
        <v>253</v>
      </c>
      <c r="G811" s="169" t="s">
        <v>106</v>
      </c>
      <c r="H811" s="167">
        <v>3000000</v>
      </c>
      <c r="I811" s="167">
        <v>4256000</v>
      </c>
      <c r="J811" s="198">
        <v>4256000</v>
      </c>
      <c r="K811" s="199"/>
    </row>
    <row r="812" spans="1:11" ht="23.25" customHeight="1" x14ac:dyDescent="0.25">
      <c r="A812" s="200" t="s">
        <v>105</v>
      </c>
      <c r="B812" s="201"/>
      <c r="C812" s="165" t="s">
        <v>60</v>
      </c>
      <c r="D812" s="165" t="s">
        <v>248</v>
      </c>
      <c r="E812" s="165" t="s">
        <v>61</v>
      </c>
      <c r="F812" s="169" t="s">
        <v>253</v>
      </c>
      <c r="G812" s="169" t="s">
        <v>104</v>
      </c>
      <c r="H812" s="167">
        <v>3000000</v>
      </c>
      <c r="I812" s="167">
        <v>4256000</v>
      </c>
      <c r="J812" s="198">
        <v>4256000</v>
      </c>
      <c r="K812" s="199"/>
    </row>
    <row r="813" spans="1:11" ht="23.25" customHeight="1" x14ac:dyDescent="0.25">
      <c r="A813" s="200" t="s">
        <v>97</v>
      </c>
      <c r="B813" s="201"/>
      <c r="C813" s="165" t="s">
        <v>60</v>
      </c>
      <c r="D813" s="165" t="s">
        <v>248</v>
      </c>
      <c r="E813" s="165" t="s">
        <v>61</v>
      </c>
      <c r="F813" s="169" t="s">
        <v>253</v>
      </c>
      <c r="G813" s="169" t="s">
        <v>75</v>
      </c>
      <c r="H813" s="167">
        <v>5854500</v>
      </c>
      <c r="I813" s="167">
        <v>5854500</v>
      </c>
      <c r="J813" s="198">
        <v>5854500</v>
      </c>
      <c r="K813" s="199"/>
    </row>
    <row r="814" spans="1:11" ht="15" customHeight="1" x14ac:dyDescent="0.25">
      <c r="A814" s="200" t="s">
        <v>96</v>
      </c>
      <c r="B814" s="201"/>
      <c r="C814" s="165" t="s">
        <v>60</v>
      </c>
      <c r="D814" s="165" t="s">
        <v>248</v>
      </c>
      <c r="E814" s="165" t="s">
        <v>61</v>
      </c>
      <c r="F814" s="169" t="s">
        <v>253</v>
      </c>
      <c r="G814" s="169" t="s">
        <v>92</v>
      </c>
      <c r="H814" s="167">
        <v>5854500</v>
      </c>
      <c r="I814" s="167">
        <v>5854500</v>
      </c>
      <c r="J814" s="198">
        <v>5854500</v>
      </c>
      <c r="K814" s="199"/>
    </row>
    <row r="815" spans="1:11" ht="23.25" customHeight="1" x14ac:dyDescent="0.25">
      <c r="A815" s="200" t="s">
        <v>252</v>
      </c>
      <c r="B815" s="201"/>
      <c r="C815" s="165" t="s">
        <v>60</v>
      </c>
      <c r="D815" s="165" t="s">
        <v>248</v>
      </c>
      <c r="E815" s="165" t="s">
        <v>61</v>
      </c>
      <c r="F815" s="169" t="s">
        <v>251</v>
      </c>
      <c r="G815" s="170"/>
      <c r="H815" s="167">
        <v>1000000</v>
      </c>
      <c r="I815" s="167">
        <v>4750000</v>
      </c>
      <c r="J815" s="198">
        <v>4750000</v>
      </c>
      <c r="K815" s="199"/>
    </row>
    <row r="816" spans="1:11" ht="45.75" customHeight="1" x14ac:dyDescent="0.25">
      <c r="A816" s="200" t="s">
        <v>495</v>
      </c>
      <c r="B816" s="201"/>
      <c r="C816" s="165" t="s">
        <v>60</v>
      </c>
      <c r="D816" s="165" t="s">
        <v>248</v>
      </c>
      <c r="E816" s="165" t="s">
        <v>61</v>
      </c>
      <c r="F816" s="169" t="s">
        <v>494</v>
      </c>
      <c r="G816" s="170"/>
      <c r="H816" s="167">
        <v>1000000</v>
      </c>
      <c r="I816" s="167">
        <v>4750000</v>
      </c>
      <c r="J816" s="198">
        <v>4750000</v>
      </c>
      <c r="K816" s="199"/>
    </row>
    <row r="817" spans="1:11" ht="23.25" customHeight="1" x14ac:dyDescent="0.25">
      <c r="A817" s="200" t="s">
        <v>107</v>
      </c>
      <c r="B817" s="201"/>
      <c r="C817" s="165" t="s">
        <v>60</v>
      </c>
      <c r="D817" s="165" t="s">
        <v>248</v>
      </c>
      <c r="E817" s="165" t="s">
        <v>61</v>
      </c>
      <c r="F817" s="169" t="s">
        <v>494</v>
      </c>
      <c r="G817" s="169" t="s">
        <v>106</v>
      </c>
      <c r="H817" s="167">
        <v>0</v>
      </c>
      <c r="I817" s="167">
        <v>2000000</v>
      </c>
      <c r="J817" s="198">
        <v>2000000</v>
      </c>
      <c r="K817" s="199"/>
    </row>
    <row r="818" spans="1:11" ht="23.25" customHeight="1" x14ac:dyDescent="0.25">
      <c r="A818" s="200" t="s">
        <v>105</v>
      </c>
      <c r="B818" s="201"/>
      <c r="C818" s="165" t="s">
        <v>60</v>
      </c>
      <c r="D818" s="165" t="s">
        <v>248</v>
      </c>
      <c r="E818" s="165" t="s">
        <v>61</v>
      </c>
      <c r="F818" s="169" t="s">
        <v>494</v>
      </c>
      <c r="G818" s="169" t="s">
        <v>104</v>
      </c>
      <c r="H818" s="167">
        <v>0</v>
      </c>
      <c r="I818" s="167">
        <v>2000000</v>
      </c>
      <c r="J818" s="198">
        <v>2000000</v>
      </c>
      <c r="K818" s="199"/>
    </row>
    <row r="819" spans="1:11" ht="23.25" customHeight="1" x14ac:dyDescent="0.25">
      <c r="A819" s="200" t="s">
        <v>97</v>
      </c>
      <c r="B819" s="201"/>
      <c r="C819" s="165" t="s">
        <v>60</v>
      </c>
      <c r="D819" s="165" t="s">
        <v>248</v>
      </c>
      <c r="E819" s="165" t="s">
        <v>61</v>
      </c>
      <c r="F819" s="169" t="s">
        <v>494</v>
      </c>
      <c r="G819" s="169" t="s">
        <v>75</v>
      </c>
      <c r="H819" s="167">
        <v>1000000</v>
      </c>
      <c r="I819" s="167">
        <v>2750000</v>
      </c>
      <c r="J819" s="198">
        <v>2750000</v>
      </c>
      <c r="K819" s="199"/>
    </row>
    <row r="820" spans="1:11" ht="15" customHeight="1" x14ac:dyDescent="0.25">
      <c r="A820" s="200" t="s">
        <v>124</v>
      </c>
      <c r="B820" s="201"/>
      <c r="C820" s="165" t="s">
        <v>60</v>
      </c>
      <c r="D820" s="165" t="s">
        <v>248</v>
      </c>
      <c r="E820" s="165" t="s">
        <v>61</v>
      </c>
      <c r="F820" s="169" t="s">
        <v>494</v>
      </c>
      <c r="G820" s="169" t="s">
        <v>78</v>
      </c>
      <c r="H820" s="167">
        <v>0</v>
      </c>
      <c r="I820" s="167">
        <v>1000000</v>
      </c>
      <c r="J820" s="198">
        <v>1000000</v>
      </c>
      <c r="K820" s="199"/>
    </row>
    <row r="821" spans="1:11" ht="15" customHeight="1" x14ac:dyDescent="0.25">
      <c r="A821" s="200" t="s">
        <v>96</v>
      </c>
      <c r="B821" s="201"/>
      <c r="C821" s="165" t="s">
        <v>60</v>
      </c>
      <c r="D821" s="165" t="s">
        <v>248</v>
      </c>
      <c r="E821" s="165" t="s">
        <v>61</v>
      </c>
      <c r="F821" s="169" t="s">
        <v>494</v>
      </c>
      <c r="G821" s="169" t="s">
        <v>92</v>
      </c>
      <c r="H821" s="167">
        <v>1000000</v>
      </c>
      <c r="I821" s="167">
        <v>1750000</v>
      </c>
      <c r="J821" s="198">
        <v>1750000</v>
      </c>
      <c r="K821" s="199"/>
    </row>
    <row r="822" spans="1:11" ht="23.25" customHeight="1" x14ac:dyDescent="0.25">
      <c r="A822" s="196" t="s">
        <v>193</v>
      </c>
      <c r="B822" s="197"/>
      <c r="C822" s="165" t="s">
        <v>60</v>
      </c>
      <c r="D822" s="165" t="s">
        <v>248</v>
      </c>
      <c r="E822" s="165" t="s">
        <v>61</v>
      </c>
      <c r="F822" s="165" t="s">
        <v>192</v>
      </c>
      <c r="G822" s="165"/>
      <c r="H822" s="167">
        <v>17779100</v>
      </c>
      <c r="I822" s="167">
        <v>0</v>
      </c>
      <c r="J822" s="198">
        <v>0</v>
      </c>
      <c r="K822" s="199"/>
    </row>
    <row r="823" spans="1:11" ht="34.5" customHeight="1" x14ac:dyDescent="0.25">
      <c r="A823" s="200" t="s">
        <v>191</v>
      </c>
      <c r="B823" s="201"/>
      <c r="C823" s="165" t="s">
        <v>60</v>
      </c>
      <c r="D823" s="165" t="s">
        <v>248</v>
      </c>
      <c r="E823" s="165" t="s">
        <v>61</v>
      </c>
      <c r="F823" s="169" t="s">
        <v>190</v>
      </c>
      <c r="G823" s="169"/>
      <c r="H823" s="167">
        <v>17779100</v>
      </c>
      <c r="I823" s="167">
        <v>0</v>
      </c>
      <c r="J823" s="198">
        <v>0</v>
      </c>
      <c r="K823" s="199"/>
    </row>
    <row r="824" spans="1:11" ht="15" customHeight="1" x14ac:dyDescent="0.25">
      <c r="A824" s="200" t="s">
        <v>250</v>
      </c>
      <c r="B824" s="201"/>
      <c r="C824" s="165" t="s">
        <v>60</v>
      </c>
      <c r="D824" s="165" t="s">
        <v>248</v>
      </c>
      <c r="E824" s="165" t="s">
        <v>61</v>
      </c>
      <c r="F824" s="169" t="s">
        <v>249</v>
      </c>
      <c r="G824" s="170"/>
      <c r="H824" s="167">
        <v>17779100</v>
      </c>
      <c r="I824" s="167">
        <v>0</v>
      </c>
      <c r="J824" s="198">
        <v>0</v>
      </c>
      <c r="K824" s="199"/>
    </row>
    <row r="825" spans="1:11" ht="15" customHeight="1" x14ac:dyDescent="0.25">
      <c r="A825" s="200" t="s">
        <v>419</v>
      </c>
      <c r="B825" s="201"/>
      <c r="C825" s="165" t="s">
        <v>60</v>
      </c>
      <c r="D825" s="165" t="s">
        <v>248</v>
      </c>
      <c r="E825" s="165" t="s">
        <v>61</v>
      </c>
      <c r="F825" s="169" t="s">
        <v>418</v>
      </c>
      <c r="G825" s="170"/>
      <c r="H825" s="167">
        <v>17779100</v>
      </c>
      <c r="I825" s="167">
        <v>0</v>
      </c>
      <c r="J825" s="198">
        <v>0</v>
      </c>
      <c r="K825" s="199"/>
    </row>
    <row r="826" spans="1:11" ht="23.25" customHeight="1" x14ac:dyDescent="0.25">
      <c r="A826" s="200" t="s">
        <v>97</v>
      </c>
      <c r="B826" s="201"/>
      <c r="C826" s="165" t="s">
        <v>60</v>
      </c>
      <c r="D826" s="165" t="s">
        <v>248</v>
      </c>
      <c r="E826" s="165" t="s">
        <v>61</v>
      </c>
      <c r="F826" s="169" t="s">
        <v>418</v>
      </c>
      <c r="G826" s="169" t="s">
        <v>75</v>
      </c>
      <c r="H826" s="167">
        <v>17779100</v>
      </c>
      <c r="I826" s="167">
        <v>0</v>
      </c>
      <c r="J826" s="198">
        <v>0</v>
      </c>
      <c r="K826" s="199"/>
    </row>
    <row r="827" spans="1:11" ht="15" customHeight="1" x14ac:dyDescent="0.25">
      <c r="A827" s="200" t="s">
        <v>96</v>
      </c>
      <c r="B827" s="201"/>
      <c r="C827" s="165" t="s">
        <v>60</v>
      </c>
      <c r="D827" s="165" t="s">
        <v>248</v>
      </c>
      <c r="E827" s="165" t="s">
        <v>61</v>
      </c>
      <c r="F827" s="169" t="s">
        <v>418</v>
      </c>
      <c r="G827" s="169" t="s">
        <v>92</v>
      </c>
      <c r="H827" s="167">
        <v>17779100</v>
      </c>
      <c r="I827" s="167">
        <v>0</v>
      </c>
      <c r="J827" s="198">
        <v>0</v>
      </c>
      <c r="K827" s="199"/>
    </row>
    <row r="828" spans="1:11" ht="15" customHeight="1" x14ac:dyDescent="0.25">
      <c r="A828" s="196" t="s">
        <v>246</v>
      </c>
      <c r="B828" s="197"/>
      <c r="C828" s="165" t="s">
        <v>60</v>
      </c>
      <c r="D828" s="165" t="s">
        <v>244</v>
      </c>
      <c r="E828" s="165"/>
      <c r="F828" s="166"/>
      <c r="G828" s="166"/>
      <c r="H828" s="167">
        <v>104504300</v>
      </c>
      <c r="I828" s="167">
        <v>153485135.25</v>
      </c>
      <c r="J828" s="198">
        <v>143617906.84999999</v>
      </c>
      <c r="K828" s="199"/>
    </row>
    <row r="829" spans="1:11" ht="23.25" customHeight="1" x14ac:dyDescent="0.25">
      <c r="A829" s="196" t="s">
        <v>247</v>
      </c>
      <c r="B829" s="197"/>
      <c r="C829" s="165" t="s">
        <v>60</v>
      </c>
      <c r="D829" s="165" t="s">
        <v>244</v>
      </c>
      <c r="E829" s="165" t="s">
        <v>52</v>
      </c>
      <c r="F829" s="166"/>
      <c r="G829" s="166"/>
      <c r="H829" s="167">
        <v>104504300</v>
      </c>
      <c r="I829" s="167">
        <v>153485135.25</v>
      </c>
      <c r="J829" s="198">
        <v>143617906.84999999</v>
      </c>
      <c r="K829" s="199"/>
    </row>
    <row r="830" spans="1:11" ht="23.25" customHeight="1" x14ac:dyDescent="0.25">
      <c r="A830" s="196" t="s">
        <v>134</v>
      </c>
      <c r="B830" s="197"/>
      <c r="C830" s="165" t="s">
        <v>60</v>
      </c>
      <c r="D830" s="165" t="s">
        <v>244</v>
      </c>
      <c r="E830" s="165" t="s">
        <v>52</v>
      </c>
      <c r="F830" s="165" t="s">
        <v>133</v>
      </c>
      <c r="G830" s="165"/>
      <c r="H830" s="167">
        <v>104504300</v>
      </c>
      <c r="I830" s="167">
        <v>153485135.25</v>
      </c>
      <c r="J830" s="198">
        <v>143617906.84999999</v>
      </c>
      <c r="K830" s="199"/>
    </row>
    <row r="831" spans="1:11" ht="15" customHeight="1" x14ac:dyDescent="0.25">
      <c r="A831" s="200" t="s">
        <v>1063</v>
      </c>
      <c r="B831" s="201"/>
      <c r="C831" s="165" t="s">
        <v>60</v>
      </c>
      <c r="D831" s="165" t="s">
        <v>244</v>
      </c>
      <c r="E831" s="165" t="s">
        <v>52</v>
      </c>
      <c r="F831" s="169" t="s">
        <v>310</v>
      </c>
      <c r="G831" s="169"/>
      <c r="H831" s="167">
        <v>104504300</v>
      </c>
      <c r="I831" s="167">
        <v>153485135.25</v>
      </c>
      <c r="J831" s="198">
        <v>143617906.84999999</v>
      </c>
      <c r="K831" s="199"/>
    </row>
    <row r="832" spans="1:11" ht="23.25" customHeight="1" x14ac:dyDescent="0.25">
      <c r="A832" s="200" t="s">
        <v>1064</v>
      </c>
      <c r="B832" s="201"/>
      <c r="C832" s="165" t="s">
        <v>60</v>
      </c>
      <c r="D832" s="165" t="s">
        <v>244</v>
      </c>
      <c r="E832" s="165" t="s">
        <v>52</v>
      </c>
      <c r="F832" s="169" t="s">
        <v>309</v>
      </c>
      <c r="G832" s="170"/>
      <c r="H832" s="167">
        <v>104504300</v>
      </c>
      <c r="I832" s="167">
        <v>153485135.25</v>
      </c>
      <c r="J832" s="198">
        <v>143617906.84999999</v>
      </c>
      <c r="K832" s="199"/>
    </row>
    <row r="833" spans="1:11" ht="15" customHeight="1" x14ac:dyDescent="0.25">
      <c r="A833" s="200" t="s">
        <v>245</v>
      </c>
      <c r="B833" s="201"/>
      <c r="C833" s="165" t="s">
        <v>60</v>
      </c>
      <c r="D833" s="165" t="s">
        <v>244</v>
      </c>
      <c r="E833" s="165" t="s">
        <v>52</v>
      </c>
      <c r="F833" s="169" t="s">
        <v>1065</v>
      </c>
      <c r="G833" s="170"/>
      <c r="H833" s="167">
        <v>104504300</v>
      </c>
      <c r="I833" s="167">
        <v>153485135.25</v>
      </c>
      <c r="J833" s="198">
        <v>143617906.84999999</v>
      </c>
      <c r="K833" s="199"/>
    </row>
    <row r="834" spans="1:11" ht="15" customHeight="1" x14ac:dyDescent="0.25">
      <c r="A834" s="200" t="s">
        <v>246</v>
      </c>
      <c r="B834" s="201"/>
      <c r="C834" s="165" t="s">
        <v>60</v>
      </c>
      <c r="D834" s="165" t="s">
        <v>244</v>
      </c>
      <c r="E834" s="165" t="s">
        <v>52</v>
      </c>
      <c r="F834" s="169" t="s">
        <v>1065</v>
      </c>
      <c r="G834" s="169" t="s">
        <v>58</v>
      </c>
      <c r="H834" s="167">
        <v>104504300</v>
      </c>
      <c r="I834" s="167">
        <v>153485135.25</v>
      </c>
      <c r="J834" s="198">
        <v>143617906.84999999</v>
      </c>
      <c r="K834" s="199"/>
    </row>
    <row r="835" spans="1:11" ht="15" customHeight="1" x14ac:dyDescent="0.25">
      <c r="A835" s="200" t="s">
        <v>245</v>
      </c>
      <c r="B835" s="201"/>
      <c r="C835" s="165" t="s">
        <v>60</v>
      </c>
      <c r="D835" s="165" t="s">
        <v>244</v>
      </c>
      <c r="E835" s="165" t="s">
        <v>52</v>
      </c>
      <c r="F835" s="169" t="s">
        <v>1065</v>
      </c>
      <c r="G835" s="169" t="s">
        <v>243</v>
      </c>
      <c r="H835" s="167">
        <v>104504300</v>
      </c>
      <c r="I835" s="167">
        <v>153485135.25</v>
      </c>
      <c r="J835" s="198">
        <v>143617906.84999999</v>
      </c>
      <c r="K835" s="199"/>
    </row>
    <row r="836" spans="1:11" ht="23.25" customHeight="1" x14ac:dyDescent="0.25">
      <c r="A836" s="213" t="s">
        <v>242</v>
      </c>
      <c r="B836" s="214"/>
      <c r="C836" s="166" t="s">
        <v>237</v>
      </c>
      <c r="D836" s="166"/>
      <c r="E836" s="166"/>
      <c r="F836" s="166"/>
      <c r="G836" s="166"/>
      <c r="H836" s="171">
        <v>21014862.609999999</v>
      </c>
      <c r="I836" s="171">
        <v>21014862.609999999</v>
      </c>
      <c r="J836" s="215">
        <v>21014862.609999999</v>
      </c>
      <c r="K836" s="216"/>
    </row>
    <row r="837" spans="1:11" ht="15" customHeight="1" x14ac:dyDescent="0.25">
      <c r="A837" s="196" t="s">
        <v>770</v>
      </c>
      <c r="B837" s="197"/>
      <c r="C837" s="165" t="s">
        <v>237</v>
      </c>
      <c r="D837" s="165" t="s">
        <v>52</v>
      </c>
      <c r="E837" s="165"/>
      <c r="F837" s="166"/>
      <c r="G837" s="166"/>
      <c r="H837" s="167">
        <v>21014862.609999999</v>
      </c>
      <c r="I837" s="167">
        <v>21014862.609999999</v>
      </c>
      <c r="J837" s="198">
        <v>21014862.609999999</v>
      </c>
      <c r="K837" s="199"/>
    </row>
    <row r="838" spans="1:11" ht="34.5" customHeight="1" x14ac:dyDescent="0.25">
      <c r="A838" s="196" t="s">
        <v>241</v>
      </c>
      <c r="B838" s="197"/>
      <c r="C838" s="165" t="s">
        <v>237</v>
      </c>
      <c r="D838" s="165" t="s">
        <v>52</v>
      </c>
      <c r="E838" s="165" t="s">
        <v>84</v>
      </c>
      <c r="F838" s="166"/>
      <c r="G838" s="166"/>
      <c r="H838" s="167">
        <v>21014862.609999999</v>
      </c>
      <c r="I838" s="167">
        <v>21014862.609999999</v>
      </c>
      <c r="J838" s="198">
        <v>21014862.609999999</v>
      </c>
      <c r="K838" s="199"/>
    </row>
    <row r="839" spans="1:11" ht="23.25" customHeight="1" x14ac:dyDescent="0.25">
      <c r="A839" s="196" t="s">
        <v>229</v>
      </c>
      <c r="B839" s="197"/>
      <c r="C839" s="165" t="s">
        <v>237</v>
      </c>
      <c r="D839" s="165" t="s">
        <v>52</v>
      </c>
      <c r="E839" s="165" t="s">
        <v>84</v>
      </c>
      <c r="F839" s="165" t="s">
        <v>228</v>
      </c>
      <c r="G839" s="165"/>
      <c r="H839" s="167">
        <v>21014862.609999999</v>
      </c>
      <c r="I839" s="167">
        <v>21014862.609999999</v>
      </c>
      <c r="J839" s="198">
        <v>21014862.609999999</v>
      </c>
      <c r="K839" s="199"/>
    </row>
    <row r="840" spans="1:11" ht="23.25" customHeight="1" x14ac:dyDescent="0.25">
      <c r="A840" s="200" t="s">
        <v>240</v>
      </c>
      <c r="B840" s="201"/>
      <c r="C840" s="165" t="s">
        <v>237</v>
      </c>
      <c r="D840" s="165" t="s">
        <v>52</v>
      </c>
      <c r="E840" s="165" t="s">
        <v>84</v>
      </c>
      <c r="F840" s="169" t="s">
        <v>239</v>
      </c>
      <c r="G840" s="170"/>
      <c r="H840" s="167">
        <v>3777705.41</v>
      </c>
      <c r="I840" s="167">
        <v>3777705.41</v>
      </c>
      <c r="J840" s="198">
        <v>3777705.41</v>
      </c>
      <c r="K840" s="199"/>
    </row>
    <row r="841" spans="1:11" ht="45.75" customHeight="1" x14ac:dyDescent="0.25">
      <c r="A841" s="200" t="s">
        <v>111</v>
      </c>
      <c r="B841" s="201"/>
      <c r="C841" s="165" t="s">
        <v>237</v>
      </c>
      <c r="D841" s="165" t="s">
        <v>52</v>
      </c>
      <c r="E841" s="165" t="s">
        <v>84</v>
      </c>
      <c r="F841" s="169" t="s">
        <v>239</v>
      </c>
      <c r="G841" s="169" t="s">
        <v>110</v>
      </c>
      <c r="H841" s="167">
        <v>3777705.41</v>
      </c>
      <c r="I841" s="167">
        <v>3777705.41</v>
      </c>
      <c r="J841" s="198">
        <v>3777705.41</v>
      </c>
      <c r="K841" s="199"/>
    </row>
    <row r="842" spans="1:11" ht="23.25" customHeight="1" x14ac:dyDescent="0.25">
      <c r="A842" s="200" t="s">
        <v>225</v>
      </c>
      <c r="B842" s="201"/>
      <c r="C842" s="165" t="s">
        <v>237</v>
      </c>
      <c r="D842" s="165" t="s">
        <v>52</v>
      </c>
      <c r="E842" s="165" t="s">
        <v>84</v>
      </c>
      <c r="F842" s="169" t="s">
        <v>239</v>
      </c>
      <c r="G842" s="169" t="s">
        <v>222</v>
      </c>
      <c r="H842" s="167">
        <v>3777705.41</v>
      </c>
      <c r="I842" s="167">
        <v>3777705.41</v>
      </c>
      <c r="J842" s="198">
        <v>3777705.41</v>
      </c>
      <c r="K842" s="199"/>
    </row>
    <row r="843" spans="1:11" ht="23.25" customHeight="1" x14ac:dyDescent="0.25">
      <c r="A843" s="200" t="s">
        <v>238</v>
      </c>
      <c r="B843" s="201"/>
      <c r="C843" s="165" t="s">
        <v>237</v>
      </c>
      <c r="D843" s="165" t="s">
        <v>52</v>
      </c>
      <c r="E843" s="165" t="s">
        <v>84</v>
      </c>
      <c r="F843" s="169" t="s">
        <v>236</v>
      </c>
      <c r="G843" s="170"/>
      <c r="H843" s="167">
        <v>17237157.199999999</v>
      </c>
      <c r="I843" s="167">
        <v>17237157.199999999</v>
      </c>
      <c r="J843" s="198">
        <v>17237157.199999999</v>
      </c>
      <c r="K843" s="199"/>
    </row>
    <row r="844" spans="1:11" ht="45.75" customHeight="1" x14ac:dyDescent="0.25">
      <c r="A844" s="200" t="s">
        <v>111</v>
      </c>
      <c r="B844" s="201"/>
      <c r="C844" s="165" t="s">
        <v>237</v>
      </c>
      <c r="D844" s="165" t="s">
        <v>52</v>
      </c>
      <c r="E844" s="165" t="s">
        <v>84</v>
      </c>
      <c r="F844" s="169" t="s">
        <v>236</v>
      </c>
      <c r="G844" s="169" t="s">
        <v>110</v>
      </c>
      <c r="H844" s="167">
        <v>12443157.199999999</v>
      </c>
      <c r="I844" s="167">
        <v>12443157.199999999</v>
      </c>
      <c r="J844" s="198">
        <v>12443157.199999999</v>
      </c>
      <c r="K844" s="199"/>
    </row>
    <row r="845" spans="1:11" ht="23.25" customHeight="1" x14ac:dyDescent="0.25">
      <c r="A845" s="200" t="s">
        <v>225</v>
      </c>
      <c r="B845" s="201"/>
      <c r="C845" s="165" t="s">
        <v>237</v>
      </c>
      <c r="D845" s="165" t="s">
        <v>52</v>
      </c>
      <c r="E845" s="165" t="s">
        <v>84</v>
      </c>
      <c r="F845" s="169" t="s">
        <v>236</v>
      </c>
      <c r="G845" s="169" t="s">
        <v>222</v>
      </c>
      <c r="H845" s="167">
        <v>12443157.199999999</v>
      </c>
      <c r="I845" s="167">
        <v>12443157.199999999</v>
      </c>
      <c r="J845" s="198">
        <v>12443157.199999999</v>
      </c>
      <c r="K845" s="199"/>
    </row>
    <row r="846" spans="1:11" ht="23.25" customHeight="1" x14ac:dyDescent="0.25">
      <c r="A846" s="200" t="s">
        <v>107</v>
      </c>
      <c r="B846" s="201"/>
      <c r="C846" s="165" t="s">
        <v>237</v>
      </c>
      <c r="D846" s="165" t="s">
        <v>52</v>
      </c>
      <c r="E846" s="165" t="s">
        <v>84</v>
      </c>
      <c r="F846" s="169" t="s">
        <v>236</v>
      </c>
      <c r="G846" s="169" t="s">
        <v>106</v>
      </c>
      <c r="H846" s="167">
        <v>4744000</v>
      </c>
      <c r="I846" s="167">
        <v>4744000</v>
      </c>
      <c r="J846" s="198">
        <v>4744000</v>
      </c>
      <c r="K846" s="199"/>
    </row>
    <row r="847" spans="1:11" ht="23.25" customHeight="1" x14ac:dyDescent="0.25">
      <c r="A847" s="200" t="s">
        <v>105</v>
      </c>
      <c r="B847" s="201"/>
      <c r="C847" s="165" t="s">
        <v>237</v>
      </c>
      <c r="D847" s="165" t="s">
        <v>52</v>
      </c>
      <c r="E847" s="165" t="s">
        <v>84</v>
      </c>
      <c r="F847" s="169" t="s">
        <v>236</v>
      </c>
      <c r="G847" s="169" t="s">
        <v>104</v>
      </c>
      <c r="H847" s="167">
        <v>4744000</v>
      </c>
      <c r="I847" s="167">
        <v>4744000</v>
      </c>
      <c r="J847" s="198">
        <v>4744000</v>
      </c>
      <c r="K847" s="199"/>
    </row>
    <row r="848" spans="1:11" ht="15" customHeight="1" x14ac:dyDescent="0.25">
      <c r="A848" s="200" t="s">
        <v>221</v>
      </c>
      <c r="B848" s="201"/>
      <c r="C848" s="165" t="s">
        <v>237</v>
      </c>
      <c r="D848" s="165" t="s">
        <v>52</v>
      </c>
      <c r="E848" s="165" t="s">
        <v>84</v>
      </c>
      <c r="F848" s="169" t="s">
        <v>236</v>
      </c>
      <c r="G848" s="169" t="s">
        <v>64</v>
      </c>
      <c r="H848" s="167">
        <v>50000</v>
      </c>
      <c r="I848" s="167">
        <v>50000</v>
      </c>
      <c r="J848" s="198">
        <v>50000</v>
      </c>
      <c r="K848" s="199"/>
    </row>
    <row r="849" spans="1:11" ht="15" customHeight="1" x14ac:dyDescent="0.25">
      <c r="A849" s="200" t="s">
        <v>220</v>
      </c>
      <c r="B849" s="201"/>
      <c r="C849" s="165" t="s">
        <v>237</v>
      </c>
      <c r="D849" s="165" t="s">
        <v>52</v>
      </c>
      <c r="E849" s="165" t="s">
        <v>84</v>
      </c>
      <c r="F849" s="169" t="s">
        <v>236</v>
      </c>
      <c r="G849" s="169" t="s">
        <v>219</v>
      </c>
      <c r="H849" s="167">
        <v>50000</v>
      </c>
      <c r="I849" s="167">
        <v>50000</v>
      </c>
      <c r="J849" s="198">
        <v>50000</v>
      </c>
      <c r="K849" s="199"/>
    </row>
    <row r="850" spans="1:11" ht="23.25" customHeight="1" x14ac:dyDescent="0.25">
      <c r="A850" s="213" t="s">
        <v>235</v>
      </c>
      <c r="B850" s="214"/>
      <c r="C850" s="166" t="s">
        <v>233</v>
      </c>
      <c r="D850" s="166"/>
      <c r="E850" s="166"/>
      <c r="F850" s="166"/>
      <c r="G850" s="166"/>
      <c r="H850" s="171">
        <v>42958300</v>
      </c>
      <c r="I850" s="171">
        <v>42958300</v>
      </c>
      <c r="J850" s="215">
        <v>42958300</v>
      </c>
      <c r="K850" s="216"/>
    </row>
    <row r="851" spans="1:11" ht="15" customHeight="1" x14ac:dyDescent="0.25">
      <c r="A851" s="196" t="s">
        <v>770</v>
      </c>
      <c r="B851" s="197"/>
      <c r="C851" s="165" t="s">
        <v>233</v>
      </c>
      <c r="D851" s="165" t="s">
        <v>52</v>
      </c>
      <c r="E851" s="165"/>
      <c r="F851" s="166"/>
      <c r="G851" s="166"/>
      <c r="H851" s="167">
        <v>42958300</v>
      </c>
      <c r="I851" s="167">
        <v>42958300</v>
      </c>
      <c r="J851" s="198">
        <v>42958300</v>
      </c>
      <c r="K851" s="199"/>
    </row>
    <row r="852" spans="1:11" ht="34.5" customHeight="1" x14ac:dyDescent="0.25">
      <c r="A852" s="196" t="s">
        <v>230</v>
      </c>
      <c r="B852" s="197"/>
      <c r="C852" s="165" t="s">
        <v>233</v>
      </c>
      <c r="D852" s="165" t="s">
        <v>52</v>
      </c>
      <c r="E852" s="165" t="s">
        <v>223</v>
      </c>
      <c r="F852" s="166"/>
      <c r="G852" s="166"/>
      <c r="H852" s="167">
        <v>42958300</v>
      </c>
      <c r="I852" s="167">
        <v>42958300</v>
      </c>
      <c r="J852" s="198">
        <v>42958300</v>
      </c>
      <c r="K852" s="199"/>
    </row>
    <row r="853" spans="1:11" ht="23.25" customHeight="1" x14ac:dyDescent="0.25">
      <c r="A853" s="196" t="s">
        <v>134</v>
      </c>
      <c r="B853" s="197"/>
      <c r="C853" s="165" t="s">
        <v>233</v>
      </c>
      <c r="D853" s="165" t="s">
        <v>52</v>
      </c>
      <c r="E853" s="165" t="s">
        <v>223</v>
      </c>
      <c r="F853" s="165" t="s">
        <v>133</v>
      </c>
      <c r="G853" s="165"/>
      <c r="H853" s="167">
        <v>42958300</v>
      </c>
      <c r="I853" s="167">
        <v>42958300</v>
      </c>
      <c r="J853" s="198">
        <v>42958300</v>
      </c>
      <c r="K853" s="199"/>
    </row>
    <row r="854" spans="1:11" ht="15" customHeight="1" x14ac:dyDescent="0.25">
      <c r="A854" s="200" t="s">
        <v>132</v>
      </c>
      <c r="B854" s="201"/>
      <c r="C854" s="165" t="s">
        <v>233</v>
      </c>
      <c r="D854" s="165" t="s">
        <v>52</v>
      </c>
      <c r="E854" s="165" t="s">
        <v>223</v>
      </c>
      <c r="F854" s="169" t="s">
        <v>131</v>
      </c>
      <c r="G854" s="169"/>
      <c r="H854" s="167">
        <v>42958300</v>
      </c>
      <c r="I854" s="167">
        <v>42958300</v>
      </c>
      <c r="J854" s="198">
        <v>42958300</v>
      </c>
      <c r="K854" s="199"/>
    </row>
    <row r="855" spans="1:11" ht="23.25" customHeight="1" x14ac:dyDescent="0.25">
      <c r="A855" s="200" t="s">
        <v>130</v>
      </c>
      <c r="B855" s="201"/>
      <c r="C855" s="165" t="s">
        <v>233</v>
      </c>
      <c r="D855" s="165" t="s">
        <v>52</v>
      </c>
      <c r="E855" s="165" t="s">
        <v>223</v>
      </c>
      <c r="F855" s="169" t="s">
        <v>129</v>
      </c>
      <c r="G855" s="170"/>
      <c r="H855" s="167">
        <v>42958300</v>
      </c>
      <c r="I855" s="167">
        <v>42958300</v>
      </c>
      <c r="J855" s="198">
        <v>42958300</v>
      </c>
      <c r="K855" s="199"/>
    </row>
    <row r="856" spans="1:11" ht="15" customHeight="1" x14ac:dyDescent="0.25">
      <c r="A856" s="200" t="s">
        <v>234</v>
      </c>
      <c r="B856" s="201"/>
      <c r="C856" s="165" t="s">
        <v>233</v>
      </c>
      <c r="D856" s="165" t="s">
        <v>52</v>
      </c>
      <c r="E856" s="165" t="s">
        <v>223</v>
      </c>
      <c r="F856" s="169" t="s">
        <v>232</v>
      </c>
      <c r="G856" s="170"/>
      <c r="H856" s="167">
        <v>42958300</v>
      </c>
      <c r="I856" s="167">
        <v>42958300</v>
      </c>
      <c r="J856" s="198">
        <v>42958300</v>
      </c>
      <c r="K856" s="199"/>
    </row>
    <row r="857" spans="1:11" ht="45.75" customHeight="1" x14ac:dyDescent="0.25">
      <c r="A857" s="200" t="s">
        <v>111</v>
      </c>
      <c r="B857" s="201"/>
      <c r="C857" s="165" t="s">
        <v>233</v>
      </c>
      <c r="D857" s="165" t="s">
        <v>52</v>
      </c>
      <c r="E857" s="165" t="s">
        <v>223</v>
      </c>
      <c r="F857" s="169" t="s">
        <v>232</v>
      </c>
      <c r="G857" s="169" t="s">
        <v>110</v>
      </c>
      <c r="H857" s="167">
        <v>40013300</v>
      </c>
      <c r="I857" s="167">
        <v>40013300</v>
      </c>
      <c r="J857" s="198">
        <v>40013300</v>
      </c>
      <c r="K857" s="199"/>
    </row>
    <row r="858" spans="1:11" ht="23.25" customHeight="1" x14ac:dyDescent="0.25">
      <c r="A858" s="200" t="s">
        <v>225</v>
      </c>
      <c r="B858" s="201"/>
      <c r="C858" s="165" t="s">
        <v>233</v>
      </c>
      <c r="D858" s="165" t="s">
        <v>52</v>
      </c>
      <c r="E858" s="165" t="s">
        <v>223</v>
      </c>
      <c r="F858" s="169" t="s">
        <v>232</v>
      </c>
      <c r="G858" s="169" t="s">
        <v>222</v>
      </c>
      <c r="H858" s="167">
        <v>40013300</v>
      </c>
      <c r="I858" s="167">
        <v>40013300</v>
      </c>
      <c r="J858" s="198">
        <v>40013300</v>
      </c>
      <c r="K858" s="199"/>
    </row>
    <row r="859" spans="1:11" ht="23.25" customHeight="1" x14ac:dyDescent="0.25">
      <c r="A859" s="200" t="s">
        <v>107</v>
      </c>
      <c r="B859" s="201"/>
      <c r="C859" s="165" t="s">
        <v>233</v>
      </c>
      <c r="D859" s="165" t="s">
        <v>52</v>
      </c>
      <c r="E859" s="165" t="s">
        <v>223</v>
      </c>
      <c r="F859" s="169" t="s">
        <v>232</v>
      </c>
      <c r="G859" s="169" t="s">
        <v>106</v>
      </c>
      <c r="H859" s="167">
        <v>2895000</v>
      </c>
      <c r="I859" s="167">
        <v>2895000</v>
      </c>
      <c r="J859" s="198">
        <v>2895000</v>
      </c>
      <c r="K859" s="199"/>
    </row>
    <row r="860" spans="1:11" ht="23.25" customHeight="1" x14ac:dyDescent="0.25">
      <c r="A860" s="200" t="s">
        <v>105</v>
      </c>
      <c r="B860" s="201"/>
      <c r="C860" s="165" t="s">
        <v>233</v>
      </c>
      <c r="D860" s="165" t="s">
        <v>52</v>
      </c>
      <c r="E860" s="165" t="s">
        <v>223</v>
      </c>
      <c r="F860" s="169" t="s">
        <v>232</v>
      </c>
      <c r="G860" s="169" t="s">
        <v>104</v>
      </c>
      <c r="H860" s="167">
        <v>2895000</v>
      </c>
      <c r="I860" s="167">
        <v>2895000</v>
      </c>
      <c r="J860" s="198">
        <v>2895000</v>
      </c>
      <c r="K860" s="199"/>
    </row>
    <row r="861" spans="1:11" ht="15" customHeight="1" x14ac:dyDescent="0.25">
      <c r="A861" s="200" t="s">
        <v>221</v>
      </c>
      <c r="B861" s="201"/>
      <c r="C861" s="165" t="s">
        <v>233</v>
      </c>
      <c r="D861" s="165" t="s">
        <v>52</v>
      </c>
      <c r="E861" s="165" t="s">
        <v>223</v>
      </c>
      <c r="F861" s="169" t="s">
        <v>232</v>
      </c>
      <c r="G861" s="169" t="s">
        <v>64</v>
      </c>
      <c r="H861" s="167">
        <v>50000</v>
      </c>
      <c r="I861" s="167">
        <v>50000</v>
      </c>
      <c r="J861" s="198">
        <v>50000</v>
      </c>
      <c r="K861" s="199"/>
    </row>
    <row r="862" spans="1:11" ht="15" customHeight="1" x14ac:dyDescent="0.25">
      <c r="A862" s="200" t="s">
        <v>220</v>
      </c>
      <c r="B862" s="201"/>
      <c r="C862" s="165" t="s">
        <v>233</v>
      </c>
      <c r="D862" s="165" t="s">
        <v>52</v>
      </c>
      <c r="E862" s="165" t="s">
        <v>223</v>
      </c>
      <c r="F862" s="169" t="s">
        <v>232</v>
      </c>
      <c r="G862" s="169" t="s">
        <v>219</v>
      </c>
      <c r="H862" s="167">
        <v>50000</v>
      </c>
      <c r="I862" s="167">
        <v>50000</v>
      </c>
      <c r="J862" s="198">
        <v>50000</v>
      </c>
      <c r="K862" s="199"/>
    </row>
    <row r="863" spans="1:11" ht="23.25" customHeight="1" x14ac:dyDescent="0.25">
      <c r="A863" s="213" t="s">
        <v>231</v>
      </c>
      <c r="B863" s="214"/>
      <c r="C863" s="166" t="s">
        <v>224</v>
      </c>
      <c r="D863" s="166"/>
      <c r="E863" s="166"/>
      <c r="F863" s="166"/>
      <c r="G863" s="166"/>
      <c r="H863" s="171">
        <v>26815199.800000001</v>
      </c>
      <c r="I863" s="171">
        <v>26815199.800000001</v>
      </c>
      <c r="J863" s="215">
        <v>26815199.800000001</v>
      </c>
      <c r="K863" s="216"/>
    </row>
    <row r="864" spans="1:11" ht="15" customHeight="1" x14ac:dyDescent="0.25">
      <c r="A864" s="196" t="s">
        <v>770</v>
      </c>
      <c r="B864" s="197"/>
      <c r="C864" s="165" t="s">
        <v>224</v>
      </c>
      <c r="D864" s="165" t="s">
        <v>52</v>
      </c>
      <c r="E864" s="165"/>
      <c r="F864" s="166"/>
      <c r="G864" s="166"/>
      <c r="H864" s="167">
        <v>26815199.800000001</v>
      </c>
      <c r="I864" s="167">
        <v>26815199.800000001</v>
      </c>
      <c r="J864" s="198">
        <v>26815199.800000001</v>
      </c>
      <c r="K864" s="199"/>
    </row>
    <row r="865" spans="1:11" ht="34.5" customHeight="1" x14ac:dyDescent="0.25">
      <c r="A865" s="196" t="s">
        <v>230</v>
      </c>
      <c r="B865" s="197"/>
      <c r="C865" s="165" t="s">
        <v>224</v>
      </c>
      <c r="D865" s="165" t="s">
        <v>52</v>
      </c>
      <c r="E865" s="165" t="s">
        <v>223</v>
      </c>
      <c r="F865" s="166"/>
      <c r="G865" s="166"/>
      <c r="H865" s="167">
        <v>26815199.800000001</v>
      </c>
      <c r="I865" s="167">
        <v>26815199.800000001</v>
      </c>
      <c r="J865" s="198">
        <v>26815199.800000001</v>
      </c>
      <c r="K865" s="199"/>
    </row>
    <row r="866" spans="1:11" ht="23.25" customHeight="1" x14ac:dyDescent="0.25">
      <c r="A866" s="196" t="s">
        <v>229</v>
      </c>
      <c r="B866" s="197"/>
      <c r="C866" s="165" t="s">
        <v>224</v>
      </c>
      <c r="D866" s="165" t="s">
        <v>52</v>
      </c>
      <c r="E866" s="165" t="s">
        <v>223</v>
      </c>
      <c r="F866" s="165" t="s">
        <v>228</v>
      </c>
      <c r="G866" s="165"/>
      <c r="H866" s="167">
        <v>26815199.800000001</v>
      </c>
      <c r="I866" s="167">
        <v>26815199.800000001</v>
      </c>
      <c r="J866" s="198">
        <v>26815199.800000001</v>
      </c>
      <c r="K866" s="199"/>
    </row>
    <row r="867" spans="1:11" ht="15" customHeight="1" x14ac:dyDescent="0.25">
      <c r="A867" s="200" t="s">
        <v>227</v>
      </c>
      <c r="B867" s="201"/>
      <c r="C867" s="165" t="s">
        <v>224</v>
      </c>
      <c r="D867" s="165" t="s">
        <v>52</v>
      </c>
      <c r="E867" s="165" t="s">
        <v>223</v>
      </c>
      <c r="F867" s="169" t="s">
        <v>226</v>
      </c>
      <c r="G867" s="170"/>
      <c r="H867" s="167">
        <v>26815199.800000001</v>
      </c>
      <c r="I867" s="167">
        <v>26815199.800000001</v>
      </c>
      <c r="J867" s="198">
        <v>26815199.800000001</v>
      </c>
      <c r="K867" s="199"/>
    </row>
    <row r="868" spans="1:11" ht="45.75" customHeight="1" x14ac:dyDescent="0.25">
      <c r="A868" s="200" t="s">
        <v>111</v>
      </c>
      <c r="B868" s="201"/>
      <c r="C868" s="165" t="s">
        <v>224</v>
      </c>
      <c r="D868" s="165" t="s">
        <v>52</v>
      </c>
      <c r="E868" s="165" t="s">
        <v>223</v>
      </c>
      <c r="F868" s="169" t="s">
        <v>226</v>
      </c>
      <c r="G868" s="169" t="s">
        <v>110</v>
      </c>
      <c r="H868" s="167">
        <v>23630939.390000001</v>
      </c>
      <c r="I868" s="167">
        <v>23630939.390000001</v>
      </c>
      <c r="J868" s="198">
        <v>23630939.390000001</v>
      </c>
      <c r="K868" s="199"/>
    </row>
    <row r="869" spans="1:11" ht="23.25" customHeight="1" x14ac:dyDescent="0.25">
      <c r="A869" s="200" t="s">
        <v>225</v>
      </c>
      <c r="B869" s="201"/>
      <c r="C869" s="165" t="s">
        <v>224</v>
      </c>
      <c r="D869" s="165" t="s">
        <v>52</v>
      </c>
      <c r="E869" s="165" t="s">
        <v>223</v>
      </c>
      <c r="F869" s="169" t="s">
        <v>226</v>
      </c>
      <c r="G869" s="169" t="s">
        <v>222</v>
      </c>
      <c r="H869" s="167">
        <v>23630939.390000001</v>
      </c>
      <c r="I869" s="167">
        <v>23630939.390000001</v>
      </c>
      <c r="J869" s="198">
        <v>23630939.390000001</v>
      </c>
      <c r="K869" s="199"/>
    </row>
    <row r="870" spans="1:11" ht="23.25" customHeight="1" x14ac:dyDescent="0.25">
      <c r="A870" s="200" t="s">
        <v>107</v>
      </c>
      <c r="B870" s="201"/>
      <c r="C870" s="165" t="s">
        <v>224</v>
      </c>
      <c r="D870" s="165" t="s">
        <v>52</v>
      </c>
      <c r="E870" s="165" t="s">
        <v>223</v>
      </c>
      <c r="F870" s="169" t="s">
        <v>226</v>
      </c>
      <c r="G870" s="169" t="s">
        <v>106</v>
      </c>
      <c r="H870" s="167">
        <v>3096260.41</v>
      </c>
      <c r="I870" s="167">
        <v>3096260.41</v>
      </c>
      <c r="J870" s="198">
        <v>3096260.41</v>
      </c>
      <c r="K870" s="199"/>
    </row>
    <row r="871" spans="1:11" ht="23.25" customHeight="1" x14ac:dyDescent="0.25">
      <c r="A871" s="200" t="s">
        <v>105</v>
      </c>
      <c r="B871" s="201"/>
      <c r="C871" s="165" t="s">
        <v>224</v>
      </c>
      <c r="D871" s="165" t="s">
        <v>52</v>
      </c>
      <c r="E871" s="165" t="s">
        <v>223</v>
      </c>
      <c r="F871" s="169" t="s">
        <v>226</v>
      </c>
      <c r="G871" s="169" t="s">
        <v>104</v>
      </c>
      <c r="H871" s="167">
        <v>3096260.41</v>
      </c>
      <c r="I871" s="167">
        <v>3096260.41</v>
      </c>
      <c r="J871" s="198">
        <v>3096260.41</v>
      </c>
      <c r="K871" s="199"/>
    </row>
    <row r="872" spans="1:11" ht="15" customHeight="1" x14ac:dyDescent="0.25">
      <c r="A872" s="200" t="s">
        <v>221</v>
      </c>
      <c r="B872" s="201"/>
      <c r="C872" s="165" t="s">
        <v>224</v>
      </c>
      <c r="D872" s="165" t="s">
        <v>52</v>
      </c>
      <c r="E872" s="165" t="s">
        <v>223</v>
      </c>
      <c r="F872" s="169" t="s">
        <v>226</v>
      </c>
      <c r="G872" s="169" t="s">
        <v>64</v>
      </c>
      <c r="H872" s="167">
        <v>88000</v>
      </c>
      <c r="I872" s="167">
        <v>88000</v>
      </c>
      <c r="J872" s="198">
        <v>88000</v>
      </c>
      <c r="K872" s="199"/>
    </row>
    <row r="873" spans="1:11" ht="15" customHeight="1" x14ac:dyDescent="0.25">
      <c r="A873" s="200" t="s">
        <v>220</v>
      </c>
      <c r="B873" s="201"/>
      <c r="C873" s="165" t="s">
        <v>224</v>
      </c>
      <c r="D873" s="165" t="s">
        <v>52</v>
      </c>
      <c r="E873" s="165" t="s">
        <v>223</v>
      </c>
      <c r="F873" s="169" t="s">
        <v>226</v>
      </c>
      <c r="G873" s="169" t="s">
        <v>219</v>
      </c>
      <c r="H873" s="167">
        <v>88000</v>
      </c>
      <c r="I873" s="167">
        <v>88000</v>
      </c>
      <c r="J873" s="198">
        <v>88000</v>
      </c>
      <c r="K873" s="199"/>
    </row>
    <row r="874" spans="1:11" ht="23.25" customHeight="1" x14ac:dyDescent="0.25">
      <c r="A874" s="213" t="s">
        <v>788</v>
      </c>
      <c r="B874" s="214"/>
      <c r="C874" s="166" t="s">
        <v>179</v>
      </c>
      <c r="D874" s="166"/>
      <c r="E874" s="166"/>
      <c r="F874" s="166"/>
      <c r="G874" s="166"/>
      <c r="H874" s="171">
        <v>7397722903.5</v>
      </c>
      <c r="I874" s="171">
        <v>7349883281.6999998</v>
      </c>
      <c r="J874" s="215">
        <v>7356678660</v>
      </c>
      <c r="K874" s="216"/>
    </row>
    <row r="875" spans="1:11" ht="15" customHeight="1" x14ac:dyDescent="0.25">
      <c r="A875" s="196" t="s">
        <v>770</v>
      </c>
      <c r="B875" s="197"/>
      <c r="C875" s="165" t="s">
        <v>179</v>
      </c>
      <c r="D875" s="165" t="s">
        <v>52</v>
      </c>
      <c r="E875" s="165"/>
      <c r="F875" s="166"/>
      <c r="G875" s="166"/>
      <c r="H875" s="167">
        <v>52276100</v>
      </c>
      <c r="I875" s="167">
        <v>52276100</v>
      </c>
      <c r="J875" s="198">
        <v>52276100</v>
      </c>
      <c r="K875" s="199"/>
    </row>
    <row r="876" spans="1:11" ht="34.5" customHeight="1" x14ac:dyDescent="0.25">
      <c r="A876" s="196" t="s">
        <v>135</v>
      </c>
      <c r="B876" s="197"/>
      <c r="C876" s="165" t="s">
        <v>179</v>
      </c>
      <c r="D876" s="165" t="s">
        <v>52</v>
      </c>
      <c r="E876" s="165" t="s">
        <v>61</v>
      </c>
      <c r="F876" s="166"/>
      <c r="G876" s="166"/>
      <c r="H876" s="167">
        <v>52276100</v>
      </c>
      <c r="I876" s="167">
        <v>52276100</v>
      </c>
      <c r="J876" s="198">
        <v>52276100</v>
      </c>
      <c r="K876" s="199"/>
    </row>
    <row r="877" spans="1:11" ht="23.25" customHeight="1" x14ac:dyDescent="0.25">
      <c r="A877" s="196" t="s">
        <v>134</v>
      </c>
      <c r="B877" s="197"/>
      <c r="C877" s="165" t="s">
        <v>179</v>
      </c>
      <c r="D877" s="165" t="s">
        <v>52</v>
      </c>
      <c r="E877" s="165" t="s">
        <v>61</v>
      </c>
      <c r="F877" s="165" t="s">
        <v>133</v>
      </c>
      <c r="G877" s="165"/>
      <c r="H877" s="167">
        <v>52276100</v>
      </c>
      <c r="I877" s="167">
        <v>52276100</v>
      </c>
      <c r="J877" s="198">
        <v>52276100</v>
      </c>
      <c r="K877" s="199"/>
    </row>
    <row r="878" spans="1:11" ht="15" customHeight="1" x14ac:dyDescent="0.25">
      <c r="A878" s="200" t="s">
        <v>132</v>
      </c>
      <c r="B878" s="201"/>
      <c r="C878" s="165" t="s">
        <v>179</v>
      </c>
      <c r="D878" s="165" t="s">
        <v>52</v>
      </c>
      <c r="E878" s="165" t="s">
        <v>61</v>
      </c>
      <c r="F878" s="169" t="s">
        <v>131</v>
      </c>
      <c r="G878" s="169"/>
      <c r="H878" s="167">
        <v>52276100</v>
      </c>
      <c r="I878" s="167">
        <v>52276100</v>
      </c>
      <c r="J878" s="198">
        <v>52276100</v>
      </c>
      <c r="K878" s="199"/>
    </row>
    <row r="879" spans="1:11" ht="23.25" customHeight="1" x14ac:dyDescent="0.25">
      <c r="A879" s="200" t="s">
        <v>130</v>
      </c>
      <c r="B879" s="201"/>
      <c r="C879" s="165" t="s">
        <v>179</v>
      </c>
      <c r="D879" s="165" t="s">
        <v>52</v>
      </c>
      <c r="E879" s="165" t="s">
        <v>61</v>
      </c>
      <c r="F879" s="169" t="s">
        <v>129</v>
      </c>
      <c r="G879" s="170"/>
      <c r="H879" s="167">
        <v>52276100</v>
      </c>
      <c r="I879" s="167">
        <v>52276100</v>
      </c>
      <c r="J879" s="198">
        <v>52276100</v>
      </c>
      <c r="K879" s="199"/>
    </row>
    <row r="880" spans="1:11" ht="15" customHeight="1" x14ac:dyDescent="0.25">
      <c r="A880" s="200" t="s">
        <v>487</v>
      </c>
      <c r="B880" s="201"/>
      <c r="C880" s="165" t="s">
        <v>179</v>
      </c>
      <c r="D880" s="165" t="s">
        <v>52</v>
      </c>
      <c r="E880" s="165" t="s">
        <v>61</v>
      </c>
      <c r="F880" s="169" t="s">
        <v>499</v>
      </c>
      <c r="G880" s="170"/>
      <c r="H880" s="167">
        <v>52276100</v>
      </c>
      <c r="I880" s="167">
        <v>52276100</v>
      </c>
      <c r="J880" s="198">
        <v>52276100</v>
      </c>
      <c r="K880" s="199"/>
    </row>
    <row r="881" spans="1:11" ht="45.75" customHeight="1" x14ac:dyDescent="0.25">
      <c r="A881" s="200" t="s">
        <v>111</v>
      </c>
      <c r="B881" s="201"/>
      <c r="C881" s="165" t="s">
        <v>179</v>
      </c>
      <c r="D881" s="165" t="s">
        <v>52</v>
      </c>
      <c r="E881" s="165" t="s">
        <v>61</v>
      </c>
      <c r="F881" s="169" t="s">
        <v>499</v>
      </c>
      <c r="G881" s="169" t="s">
        <v>110</v>
      </c>
      <c r="H881" s="167">
        <v>46832500</v>
      </c>
      <c r="I881" s="167">
        <v>46832500</v>
      </c>
      <c r="J881" s="198">
        <v>46832500</v>
      </c>
      <c r="K881" s="199"/>
    </row>
    <row r="882" spans="1:11" ht="23.25" customHeight="1" x14ac:dyDescent="0.25">
      <c r="A882" s="200" t="s">
        <v>225</v>
      </c>
      <c r="B882" s="201"/>
      <c r="C882" s="165" t="s">
        <v>179</v>
      </c>
      <c r="D882" s="165" t="s">
        <v>52</v>
      </c>
      <c r="E882" s="165" t="s">
        <v>61</v>
      </c>
      <c r="F882" s="169" t="s">
        <v>499</v>
      </c>
      <c r="G882" s="169" t="s">
        <v>222</v>
      </c>
      <c r="H882" s="167">
        <v>46832500</v>
      </c>
      <c r="I882" s="167">
        <v>46832500</v>
      </c>
      <c r="J882" s="198">
        <v>46832500</v>
      </c>
      <c r="K882" s="199"/>
    </row>
    <row r="883" spans="1:11" ht="23.25" customHeight="1" x14ac:dyDescent="0.25">
      <c r="A883" s="200" t="s">
        <v>107</v>
      </c>
      <c r="B883" s="201"/>
      <c r="C883" s="165" t="s">
        <v>179</v>
      </c>
      <c r="D883" s="165" t="s">
        <v>52</v>
      </c>
      <c r="E883" s="165" t="s">
        <v>61</v>
      </c>
      <c r="F883" s="169" t="s">
        <v>499</v>
      </c>
      <c r="G883" s="169" t="s">
        <v>106</v>
      </c>
      <c r="H883" s="167">
        <v>5442600</v>
      </c>
      <c r="I883" s="167">
        <v>5442600</v>
      </c>
      <c r="J883" s="198">
        <v>5442600</v>
      </c>
      <c r="K883" s="199"/>
    </row>
    <row r="884" spans="1:11" ht="23.25" customHeight="1" x14ac:dyDescent="0.25">
      <c r="A884" s="200" t="s">
        <v>105</v>
      </c>
      <c r="B884" s="201"/>
      <c r="C884" s="165" t="s">
        <v>179</v>
      </c>
      <c r="D884" s="165" t="s">
        <v>52</v>
      </c>
      <c r="E884" s="165" t="s">
        <v>61</v>
      </c>
      <c r="F884" s="169" t="s">
        <v>499</v>
      </c>
      <c r="G884" s="169" t="s">
        <v>104</v>
      </c>
      <c r="H884" s="167">
        <v>5442600</v>
      </c>
      <c r="I884" s="167">
        <v>5442600</v>
      </c>
      <c r="J884" s="198">
        <v>5442600</v>
      </c>
      <c r="K884" s="199"/>
    </row>
    <row r="885" spans="1:11" ht="15" customHeight="1" x14ac:dyDescent="0.25">
      <c r="A885" s="200" t="s">
        <v>221</v>
      </c>
      <c r="B885" s="201"/>
      <c r="C885" s="165" t="s">
        <v>179</v>
      </c>
      <c r="D885" s="165" t="s">
        <v>52</v>
      </c>
      <c r="E885" s="165" t="s">
        <v>61</v>
      </c>
      <c r="F885" s="169" t="s">
        <v>499</v>
      </c>
      <c r="G885" s="169" t="s">
        <v>64</v>
      </c>
      <c r="H885" s="167">
        <v>1000</v>
      </c>
      <c r="I885" s="167">
        <v>1000</v>
      </c>
      <c r="J885" s="198">
        <v>1000</v>
      </c>
      <c r="K885" s="199"/>
    </row>
    <row r="886" spans="1:11" ht="15" customHeight="1" x14ac:dyDescent="0.25">
      <c r="A886" s="200" t="s">
        <v>220</v>
      </c>
      <c r="B886" s="201"/>
      <c r="C886" s="165" t="s">
        <v>179</v>
      </c>
      <c r="D886" s="165" t="s">
        <v>52</v>
      </c>
      <c r="E886" s="165" t="s">
        <v>61</v>
      </c>
      <c r="F886" s="169" t="s">
        <v>499</v>
      </c>
      <c r="G886" s="169" t="s">
        <v>219</v>
      </c>
      <c r="H886" s="167">
        <v>1000</v>
      </c>
      <c r="I886" s="167">
        <v>1000</v>
      </c>
      <c r="J886" s="198">
        <v>1000</v>
      </c>
      <c r="K886" s="199"/>
    </row>
    <row r="887" spans="1:11" ht="15" customHeight="1" x14ac:dyDescent="0.25">
      <c r="A887" s="196" t="s">
        <v>782</v>
      </c>
      <c r="B887" s="197"/>
      <c r="C887" s="165" t="s">
        <v>179</v>
      </c>
      <c r="D887" s="165" t="s">
        <v>167</v>
      </c>
      <c r="E887" s="165"/>
      <c r="F887" s="166"/>
      <c r="G887" s="166"/>
      <c r="H887" s="167">
        <v>7249469803.5</v>
      </c>
      <c r="I887" s="167">
        <v>7201630181.6999998</v>
      </c>
      <c r="J887" s="198">
        <v>7208425560</v>
      </c>
      <c r="K887" s="199"/>
    </row>
    <row r="888" spans="1:11" ht="15" customHeight="1" x14ac:dyDescent="0.25">
      <c r="A888" s="196" t="s">
        <v>218</v>
      </c>
      <c r="B888" s="197"/>
      <c r="C888" s="165" t="s">
        <v>179</v>
      </c>
      <c r="D888" s="165" t="s">
        <v>167</v>
      </c>
      <c r="E888" s="165" t="s">
        <v>52</v>
      </c>
      <c r="F888" s="166"/>
      <c r="G888" s="166"/>
      <c r="H888" s="167">
        <v>2601953400</v>
      </c>
      <c r="I888" s="167">
        <v>2563663400</v>
      </c>
      <c r="J888" s="198">
        <v>2563663400</v>
      </c>
      <c r="K888" s="199"/>
    </row>
    <row r="889" spans="1:11" ht="15" customHeight="1" x14ac:dyDescent="0.25">
      <c r="A889" s="196" t="s">
        <v>185</v>
      </c>
      <c r="B889" s="197"/>
      <c r="C889" s="165" t="s">
        <v>179</v>
      </c>
      <c r="D889" s="165" t="s">
        <v>167</v>
      </c>
      <c r="E889" s="165" t="s">
        <v>52</v>
      </c>
      <c r="F889" s="165" t="s">
        <v>184</v>
      </c>
      <c r="G889" s="165"/>
      <c r="H889" s="167">
        <v>2601953400</v>
      </c>
      <c r="I889" s="167">
        <v>2563663400</v>
      </c>
      <c r="J889" s="198">
        <v>2563663400</v>
      </c>
      <c r="K889" s="199"/>
    </row>
    <row r="890" spans="1:11" ht="15" customHeight="1" x14ac:dyDescent="0.25">
      <c r="A890" s="200" t="s">
        <v>206</v>
      </c>
      <c r="B890" s="201"/>
      <c r="C890" s="165" t="s">
        <v>179</v>
      </c>
      <c r="D890" s="165" t="s">
        <v>167</v>
      </c>
      <c r="E890" s="165" t="s">
        <v>52</v>
      </c>
      <c r="F890" s="169" t="s">
        <v>183</v>
      </c>
      <c r="G890" s="169"/>
      <c r="H890" s="167">
        <v>2601953400</v>
      </c>
      <c r="I890" s="167">
        <v>2563663400</v>
      </c>
      <c r="J890" s="198">
        <v>2563663400</v>
      </c>
      <c r="K890" s="199"/>
    </row>
    <row r="891" spans="1:11" ht="23.25" customHeight="1" x14ac:dyDescent="0.25">
      <c r="A891" s="200" t="s">
        <v>204</v>
      </c>
      <c r="B891" s="201"/>
      <c r="C891" s="165" t="s">
        <v>179</v>
      </c>
      <c r="D891" s="165" t="s">
        <v>167</v>
      </c>
      <c r="E891" s="165" t="s">
        <v>52</v>
      </c>
      <c r="F891" s="169" t="s">
        <v>874</v>
      </c>
      <c r="G891" s="170"/>
      <c r="H891" s="167">
        <v>2538760000</v>
      </c>
      <c r="I891" s="167">
        <v>2500470000</v>
      </c>
      <c r="J891" s="198">
        <v>2500470000</v>
      </c>
      <c r="K891" s="199"/>
    </row>
    <row r="892" spans="1:11" ht="34.5" customHeight="1" x14ac:dyDescent="0.25">
      <c r="A892" s="200" t="s">
        <v>217</v>
      </c>
      <c r="B892" s="201"/>
      <c r="C892" s="165" t="s">
        <v>179</v>
      </c>
      <c r="D892" s="165" t="s">
        <v>167</v>
      </c>
      <c r="E892" s="165" t="s">
        <v>52</v>
      </c>
      <c r="F892" s="169" t="s">
        <v>1066</v>
      </c>
      <c r="G892" s="170"/>
      <c r="H892" s="167">
        <v>602383000</v>
      </c>
      <c r="I892" s="167">
        <v>564093000</v>
      </c>
      <c r="J892" s="198">
        <v>564093000</v>
      </c>
      <c r="K892" s="199"/>
    </row>
    <row r="893" spans="1:11" ht="23.25" customHeight="1" x14ac:dyDescent="0.25">
      <c r="A893" s="200" t="s">
        <v>97</v>
      </c>
      <c r="B893" s="201"/>
      <c r="C893" s="165" t="s">
        <v>179</v>
      </c>
      <c r="D893" s="165" t="s">
        <v>167</v>
      </c>
      <c r="E893" s="165" t="s">
        <v>52</v>
      </c>
      <c r="F893" s="169" t="s">
        <v>1066</v>
      </c>
      <c r="G893" s="169" t="s">
        <v>75</v>
      </c>
      <c r="H893" s="167">
        <v>602383000</v>
      </c>
      <c r="I893" s="167">
        <v>564093000</v>
      </c>
      <c r="J893" s="198">
        <v>564093000</v>
      </c>
      <c r="K893" s="199"/>
    </row>
    <row r="894" spans="1:11" ht="15" customHeight="1" x14ac:dyDescent="0.25">
      <c r="A894" s="200" t="s">
        <v>124</v>
      </c>
      <c r="B894" s="201"/>
      <c r="C894" s="165" t="s">
        <v>179</v>
      </c>
      <c r="D894" s="165" t="s">
        <v>167</v>
      </c>
      <c r="E894" s="165" t="s">
        <v>52</v>
      </c>
      <c r="F894" s="169" t="s">
        <v>1066</v>
      </c>
      <c r="G894" s="169" t="s">
        <v>78</v>
      </c>
      <c r="H894" s="167">
        <v>551805000</v>
      </c>
      <c r="I894" s="167">
        <v>513515000</v>
      </c>
      <c r="J894" s="198">
        <v>513515000</v>
      </c>
      <c r="K894" s="199"/>
    </row>
    <row r="895" spans="1:11" ht="15" customHeight="1" x14ac:dyDescent="0.25">
      <c r="A895" s="200" t="s">
        <v>96</v>
      </c>
      <c r="B895" s="201"/>
      <c r="C895" s="165" t="s">
        <v>179</v>
      </c>
      <c r="D895" s="165" t="s">
        <v>167</v>
      </c>
      <c r="E895" s="165" t="s">
        <v>52</v>
      </c>
      <c r="F895" s="169" t="s">
        <v>1066</v>
      </c>
      <c r="G895" s="169" t="s">
        <v>92</v>
      </c>
      <c r="H895" s="167">
        <v>50578000</v>
      </c>
      <c r="I895" s="167">
        <v>50578000</v>
      </c>
      <c r="J895" s="198">
        <v>50578000</v>
      </c>
      <c r="K895" s="199"/>
    </row>
    <row r="896" spans="1:11" ht="135.75" customHeight="1" x14ac:dyDescent="0.25">
      <c r="A896" s="200" t="s">
        <v>1067</v>
      </c>
      <c r="B896" s="201"/>
      <c r="C896" s="165" t="s">
        <v>179</v>
      </c>
      <c r="D896" s="165" t="s">
        <v>167</v>
      </c>
      <c r="E896" s="165" t="s">
        <v>52</v>
      </c>
      <c r="F896" s="169" t="s">
        <v>1068</v>
      </c>
      <c r="G896" s="170"/>
      <c r="H896" s="167">
        <v>1854666000</v>
      </c>
      <c r="I896" s="167">
        <v>1854666000</v>
      </c>
      <c r="J896" s="198">
        <v>1854666000</v>
      </c>
      <c r="K896" s="199"/>
    </row>
    <row r="897" spans="1:11" ht="23.25" customHeight="1" x14ac:dyDescent="0.25">
      <c r="A897" s="200" t="s">
        <v>97</v>
      </c>
      <c r="B897" s="201"/>
      <c r="C897" s="165" t="s">
        <v>179</v>
      </c>
      <c r="D897" s="165" t="s">
        <v>167</v>
      </c>
      <c r="E897" s="165" t="s">
        <v>52</v>
      </c>
      <c r="F897" s="169" t="s">
        <v>1068</v>
      </c>
      <c r="G897" s="169" t="s">
        <v>75</v>
      </c>
      <c r="H897" s="167">
        <v>1854666000</v>
      </c>
      <c r="I897" s="167">
        <v>1854666000</v>
      </c>
      <c r="J897" s="198">
        <v>1854666000</v>
      </c>
      <c r="K897" s="199"/>
    </row>
    <row r="898" spans="1:11" ht="15" customHeight="1" x14ac:dyDescent="0.25">
      <c r="A898" s="200" t="s">
        <v>124</v>
      </c>
      <c r="B898" s="201"/>
      <c r="C898" s="165" t="s">
        <v>179</v>
      </c>
      <c r="D898" s="165" t="s">
        <v>167</v>
      </c>
      <c r="E898" s="165" t="s">
        <v>52</v>
      </c>
      <c r="F898" s="169" t="s">
        <v>1068</v>
      </c>
      <c r="G898" s="169" t="s">
        <v>78</v>
      </c>
      <c r="H898" s="167">
        <v>1712463000</v>
      </c>
      <c r="I898" s="167">
        <v>1712463000</v>
      </c>
      <c r="J898" s="198">
        <v>1712463000</v>
      </c>
      <c r="K898" s="199"/>
    </row>
    <row r="899" spans="1:11" ht="15" customHeight="1" x14ac:dyDescent="0.25">
      <c r="A899" s="200" t="s">
        <v>96</v>
      </c>
      <c r="B899" s="201"/>
      <c r="C899" s="165" t="s">
        <v>179</v>
      </c>
      <c r="D899" s="165" t="s">
        <v>167</v>
      </c>
      <c r="E899" s="165" t="s">
        <v>52</v>
      </c>
      <c r="F899" s="169" t="s">
        <v>1068</v>
      </c>
      <c r="G899" s="169" t="s">
        <v>92</v>
      </c>
      <c r="H899" s="167">
        <v>142203000</v>
      </c>
      <c r="I899" s="167">
        <v>142203000</v>
      </c>
      <c r="J899" s="198">
        <v>142203000</v>
      </c>
      <c r="K899" s="199"/>
    </row>
    <row r="900" spans="1:11" ht="169.5" customHeight="1" x14ac:dyDescent="0.25">
      <c r="A900" s="200" t="s">
        <v>1069</v>
      </c>
      <c r="B900" s="201"/>
      <c r="C900" s="165" t="s">
        <v>179</v>
      </c>
      <c r="D900" s="165" t="s">
        <v>167</v>
      </c>
      <c r="E900" s="165" t="s">
        <v>52</v>
      </c>
      <c r="F900" s="169" t="s">
        <v>1070</v>
      </c>
      <c r="G900" s="170"/>
      <c r="H900" s="167">
        <v>81711000</v>
      </c>
      <c r="I900" s="167">
        <v>81711000</v>
      </c>
      <c r="J900" s="198">
        <v>81711000</v>
      </c>
      <c r="K900" s="199"/>
    </row>
    <row r="901" spans="1:11" ht="23.25" customHeight="1" x14ac:dyDescent="0.25">
      <c r="A901" s="200" t="s">
        <v>97</v>
      </c>
      <c r="B901" s="201"/>
      <c r="C901" s="165" t="s">
        <v>179</v>
      </c>
      <c r="D901" s="165" t="s">
        <v>167</v>
      </c>
      <c r="E901" s="165" t="s">
        <v>52</v>
      </c>
      <c r="F901" s="169" t="s">
        <v>1070</v>
      </c>
      <c r="G901" s="169" t="s">
        <v>75</v>
      </c>
      <c r="H901" s="167">
        <v>81711000</v>
      </c>
      <c r="I901" s="167">
        <v>81711000</v>
      </c>
      <c r="J901" s="198">
        <v>81711000</v>
      </c>
      <c r="K901" s="199"/>
    </row>
    <row r="902" spans="1:11" ht="45.75" customHeight="1" x14ac:dyDescent="0.25">
      <c r="A902" s="200" t="s">
        <v>203</v>
      </c>
      <c r="B902" s="201"/>
      <c r="C902" s="165" t="s">
        <v>179</v>
      </c>
      <c r="D902" s="165" t="s">
        <v>167</v>
      </c>
      <c r="E902" s="165" t="s">
        <v>52</v>
      </c>
      <c r="F902" s="169" t="s">
        <v>1070</v>
      </c>
      <c r="G902" s="169" t="s">
        <v>202</v>
      </c>
      <c r="H902" s="167">
        <v>81711000</v>
      </c>
      <c r="I902" s="167">
        <v>81711000</v>
      </c>
      <c r="J902" s="198">
        <v>81711000</v>
      </c>
      <c r="K902" s="199"/>
    </row>
    <row r="903" spans="1:11" ht="57" customHeight="1" x14ac:dyDescent="0.25">
      <c r="A903" s="200" t="s">
        <v>210</v>
      </c>
      <c r="B903" s="201"/>
      <c r="C903" s="165" t="s">
        <v>179</v>
      </c>
      <c r="D903" s="165" t="s">
        <v>167</v>
      </c>
      <c r="E903" s="165" t="s">
        <v>52</v>
      </c>
      <c r="F903" s="169" t="s">
        <v>182</v>
      </c>
      <c r="G903" s="170"/>
      <c r="H903" s="167">
        <v>44051400</v>
      </c>
      <c r="I903" s="167">
        <v>44051400</v>
      </c>
      <c r="J903" s="198">
        <v>44051400</v>
      </c>
      <c r="K903" s="199"/>
    </row>
    <row r="904" spans="1:11" ht="34.5" customHeight="1" x14ac:dyDescent="0.25">
      <c r="A904" s="200" t="s">
        <v>679</v>
      </c>
      <c r="B904" s="201"/>
      <c r="C904" s="165" t="s">
        <v>179</v>
      </c>
      <c r="D904" s="165" t="s">
        <v>167</v>
      </c>
      <c r="E904" s="165" t="s">
        <v>52</v>
      </c>
      <c r="F904" s="169" t="s">
        <v>680</v>
      </c>
      <c r="G904" s="170"/>
      <c r="H904" s="167">
        <v>12799400</v>
      </c>
      <c r="I904" s="167">
        <v>12799400</v>
      </c>
      <c r="J904" s="198">
        <v>12799400</v>
      </c>
      <c r="K904" s="199"/>
    </row>
    <row r="905" spans="1:11" ht="23.25" customHeight="1" x14ac:dyDescent="0.25">
      <c r="A905" s="200" t="s">
        <v>97</v>
      </c>
      <c r="B905" s="201"/>
      <c r="C905" s="165" t="s">
        <v>179</v>
      </c>
      <c r="D905" s="165" t="s">
        <v>167</v>
      </c>
      <c r="E905" s="165" t="s">
        <v>52</v>
      </c>
      <c r="F905" s="169" t="s">
        <v>680</v>
      </c>
      <c r="G905" s="169" t="s">
        <v>75</v>
      </c>
      <c r="H905" s="167">
        <v>12799400</v>
      </c>
      <c r="I905" s="167">
        <v>12799400</v>
      </c>
      <c r="J905" s="198">
        <v>12799400</v>
      </c>
      <c r="K905" s="199"/>
    </row>
    <row r="906" spans="1:11" ht="15" customHeight="1" x14ac:dyDescent="0.25">
      <c r="A906" s="200" t="s">
        <v>124</v>
      </c>
      <c r="B906" s="201"/>
      <c r="C906" s="165" t="s">
        <v>179</v>
      </c>
      <c r="D906" s="165" t="s">
        <v>167</v>
      </c>
      <c r="E906" s="165" t="s">
        <v>52</v>
      </c>
      <c r="F906" s="169" t="s">
        <v>680</v>
      </c>
      <c r="G906" s="169" t="s">
        <v>78</v>
      </c>
      <c r="H906" s="167">
        <v>12799400</v>
      </c>
      <c r="I906" s="167">
        <v>12799400</v>
      </c>
      <c r="J906" s="198">
        <v>12799400</v>
      </c>
      <c r="K906" s="199"/>
    </row>
    <row r="907" spans="1:11" ht="34.5" customHeight="1" x14ac:dyDescent="0.25">
      <c r="A907" s="200" t="s">
        <v>216</v>
      </c>
      <c r="B907" s="201"/>
      <c r="C907" s="165" t="s">
        <v>179</v>
      </c>
      <c r="D907" s="165" t="s">
        <v>167</v>
      </c>
      <c r="E907" s="165" t="s">
        <v>52</v>
      </c>
      <c r="F907" s="169" t="s">
        <v>215</v>
      </c>
      <c r="G907" s="170"/>
      <c r="H907" s="167">
        <v>31252000</v>
      </c>
      <c r="I907" s="167">
        <v>31252000</v>
      </c>
      <c r="J907" s="198">
        <v>31252000</v>
      </c>
      <c r="K907" s="199"/>
    </row>
    <row r="908" spans="1:11" ht="23.25" customHeight="1" x14ac:dyDescent="0.25">
      <c r="A908" s="200" t="s">
        <v>97</v>
      </c>
      <c r="B908" s="201"/>
      <c r="C908" s="165" t="s">
        <v>179</v>
      </c>
      <c r="D908" s="165" t="s">
        <v>167</v>
      </c>
      <c r="E908" s="165" t="s">
        <v>52</v>
      </c>
      <c r="F908" s="169" t="s">
        <v>215</v>
      </c>
      <c r="G908" s="169" t="s">
        <v>75</v>
      </c>
      <c r="H908" s="167">
        <v>31252000</v>
      </c>
      <c r="I908" s="167">
        <v>31252000</v>
      </c>
      <c r="J908" s="198">
        <v>31252000</v>
      </c>
      <c r="K908" s="199"/>
    </row>
    <row r="909" spans="1:11" ht="15" customHeight="1" x14ac:dyDescent="0.25">
      <c r="A909" s="200" t="s">
        <v>124</v>
      </c>
      <c r="B909" s="201"/>
      <c r="C909" s="165" t="s">
        <v>179</v>
      </c>
      <c r="D909" s="165" t="s">
        <v>167</v>
      </c>
      <c r="E909" s="165" t="s">
        <v>52</v>
      </c>
      <c r="F909" s="169" t="s">
        <v>215</v>
      </c>
      <c r="G909" s="169" t="s">
        <v>78</v>
      </c>
      <c r="H909" s="167">
        <v>31252000</v>
      </c>
      <c r="I909" s="167">
        <v>31252000</v>
      </c>
      <c r="J909" s="198">
        <v>31252000</v>
      </c>
      <c r="K909" s="199"/>
    </row>
    <row r="910" spans="1:11" ht="15" customHeight="1" x14ac:dyDescent="0.25">
      <c r="A910" s="200" t="s">
        <v>214</v>
      </c>
      <c r="B910" s="201"/>
      <c r="C910" s="165" t="s">
        <v>179</v>
      </c>
      <c r="D910" s="165" t="s">
        <v>167</v>
      </c>
      <c r="E910" s="165" t="s">
        <v>52</v>
      </c>
      <c r="F910" s="169" t="s">
        <v>213</v>
      </c>
      <c r="G910" s="170"/>
      <c r="H910" s="167">
        <v>19142000</v>
      </c>
      <c r="I910" s="167">
        <v>19142000</v>
      </c>
      <c r="J910" s="198">
        <v>19142000</v>
      </c>
      <c r="K910" s="199"/>
    </row>
    <row r="911" spans="1:11" ht="90.75" customHeight="1" x14ac:dyDescent="0.25">
      <c r="A911" s="200" t="s">
        <v>1071</v>
      </c>
      <c r="B911" s="201"/>
      <c r="C911" s="165" t="s">
        <v>179</v>
      </c>
      <c r="D911" s="165" t="s">
        <v>167</v>
      </c>
      <c r="E911" s="165" t="s">
        <v>52</v>
      </c>
      <c r="F911" s="169" t="s">
        <v>212</v>
      </c>
      <c r="G911" s="170"/>
      <c r="H911" s="167">
        <v>19142000</v>
      </c>
      <c r="I911" s="167">
        <v>19142000</v>
      </c>
      <c r="J911" s="198">
        <v>19142000</v>
      </c>
      <c r="K911" s="199"/>
    </row>
    <row r="912" spans="1:11" ht="23.25" customHeight="1" x14ac:dyDescent="0.25">
      <c r="A912" s="200" t="s">
        <v>97</v>
      </c>
      <c r="B912" s="201"/>
      <c r="C912" s="165" t="s">
        <v>179</v>
      </c>
      <c r="D912" s="165" t="s">
        <v>167</v>
      </c>
      <c r="E912" s="165" t="s">
        <v>52</v>
      </c>
      <c r="F912" s="169" t="s">
        <v>212</v>
      </c>
      <c r="G912" s="169" t="s">
        <v>75</v>
      </c>
      <c r="H912" s="167">
        <v>19142000</v>
      </c>
      <c r="I912" s="167">
        <v>19142000</v>
      </c>
      <c r="J912" s="198">
        <v>19142000</v>
      </c>
      <c r="K912" s="199"/>
    </row>
    <row r="913" spans="1:11" ht="45.75" customHeight="1" x14ac:dyDescent="0.25">
      <c r="A913" s="200" t="s">
        <v>203</v>
      </c>
      <c r="B913" s="201"/>
      <c r="C913" s="165" t="s">
        <v>179</v>
      </c>
      <c r="D913" s="165" t="s">
        <v>167</v>
      </c>
      <c r="E913" s="165" t="s">
        <v>52</v>
      </c>
      <c r="F913" s="169" t="s">
        <v>212</v>
      </c>
      <c r="G913" s="169" t="s">
        <v>202</v>
      </c>
      <c r="H913" s="167">
        <v>19142000</v>
      </c>
      <c r="I913" s="167">
        <v>19142000</v>
      </c>
      <c r="J913" s="198">
        <v>19142000</v>
      </c>
      <c r="K913" s="199"/>
    </row>
    <row r="914" spans="1:11" ht="15" customHeight="1" x14ac:dyDescent="0.25">
      <c r="A914" s="196" t="s">
        <v>211</v>
      </c>
      <c r="B914" s="197"/>
      <c r="C914" s="165" t="s">
        <v>179</v>
      </c>
      <c r="D914" s="165" t="s">
        <v>167</v>
      </c>
      <c r="E914" s="165" t="s">
        <v>56</v>
      </c>
      <c r="F914" s="166"/>
      <c r="G914" s="166"/>
      <c r="H914" s="167">
        <v>4291246040</v>
      </c>
      <c r="I914" s="167">
        <v>4282775680</v>
      </c>
      <c r="J914" s="198">
        <v>4295892110</v>
      </c>
      <c r="K914" s="199"/>
    </row>
    <row r="915" spans="1:11" ht="15" customHeight="1" x14ac:dyDescent="0.25">
      <c r="A915" s="196" t="s">
        <v>185</v>
      </c>
      <c r="B915" s="197"/>
      <c r="C915" s="165" t="s">
        <v>179</v>
      </c>
      <c r="D915" s="165" t="s">
        <v>167</v>
      </c>
      <c r="E915" s="165" t="s">
        <v>56</v>
      </c>
      <c r="F915" s="165" t="s">
        <v>184</v>
      </c>
      <c r="G915" s="165"/>
      <c r="H915" s="167">
        <v>4291246040</v>
      </c>
      <c r="I915" s="167">
        <v>4282775680</v>
      </c>
      <c r="J915" s="198">
        <v>4295892110</v>
      </c>
      <c r="K915" s="199"/>
    </row>
    <row r="916" spans="1:11" ht="15" customHeight="1" x14ac:dyDescent="0.25">
      <c r="A916" s="200" t="s">
        <v>206</v>
      </c>
      <c r="B916" s="201"/>
      <c r="C916" s="165" t="s">
        <v>179</v>
      </c>
      <c r="D916" s="165" t="s">
        <v>167</v>
      </c>
      <c r="E916" s="165" t="s">
        <v>56</v>
      </c>
      <c r="F916" s="169" t="s">
        <v>183</v>
      </c>
      <c r="G916" s="169"/>
      <c r="H916" s="167">
        <v>4273787770</v>
      </c>
      <c r="I916" s="167">
        <v>4267595580</v>
      </c>
      <c r="J916" s="198">
        <v>4280712010</v>
      </c>
      <c r="K916" s="199"/>
    </row>
    <row r="917" spans="1:11" ht="23.25" customHeight="1" x14ac:dyDescent="0.25">
      <c r="A917" s="200" t="s">
        <v>204</v>
      </c>
      <c r="B917" s="201"/>
      <c r="C917" s="165" t="s">
        <v>179</v>
      </c>
      <c r="D917" s="165" t="s">
        <v>167</v>
      </c>
      <c r="E917" s="165" t="s">
        <v>56</v>
      </c>
      <c r="F917" s="169" t="s">
        <v>874</v>
      </c>
      <c r="G917" s="170"/>
      <c r="H917" s="167">
        <v>3934059100</v>
      </c>
      <c r="I917" s="167">
        <v>3918026300</v>
      </c>
      <c r="J917" s="198">
        <v>3918026300</v>
      </c>
      <c r="K917" s="199"/>
    </row>
    <row r="918" spans="1:11" ht="45.75" customHeight="1" x14ac:dyDescent="0.25">
      <c r="A918" s="200" t="s">
        <v>676</v>
      </c>
      <c r="B918" s="201"/>
      <c r="C918" s="165" t="s">
        <v>179</v>
      </c>
      <c r="D918" s="165" t="s">
        <v>167</v>
      </c>
      <c r="E918" s="165" t="s">
        <v>56</v>
      </c>
      <c r="F918" s="169" t="s">
        <v>1030</v>
      </c>
      <c r="G918" s="170"/>
      <c r="H918" s="167">
        <v>668143100</v>
      </c>
      <c r="I918" s="167">
        <v>656640300</v>
      </c>
      <c r="J918" s="198">
        <v>656640300</v>
      </c>
      <c r="K918" s="199"/>
    </row>
    <row r="919" spans="1:11" ht="23.25" customHeight="1" x14ac:dyDescent="0.25">
      <c r="A919" s="200" t="s">
        <v>97</v>
      </c>
      <c r="B919" s="201"/>
      <c r="C919" s="165" t="s">
        <v>179</v>
      </c>
      <c r="D919" s="165" t="s">
        <v>167</v>
      </c>
      <c r="E919" s="165" t="s">
        <v>56</v>
      </c>
      <c r="F919" s="169" t="s">
        <v>1030</v>
      </c>
      <c r="G919" s="169" t="s">
        <v>75</v>
      </c>
      <c r="H919" s="167">
        <v>668143100</v>
      </c>
      <c r="I919" s="167">
        <v>656640300</v>
      </c>
      <c r="J919" s="198">
        <v>656640300</v>
      </c>
      <c r="K919" s="199"/>
    </row>
    <row r="920" spans="1:11" ht="15" customHeight="1" x14ac:dyDescent="0.25">
      <c r="A920" s="200" t="s">
        <v>124</v>
      </c>
      <c r="B920" s="201"/>
      <c r="C920" s="165" t="s">
        <v>179</v>
      </c>
      <c r="D920" s="165" t="s">
        <v>167</v>
      </c>
      <c r="E920" s="165" t="s">
        <v>56</v>
      </c>
      <c r="F920" s="169" t="s">
        <v>1030</v>
      </c>
      <c r="G920" s="169" t="s">
        <v>78</v>
      </c>
      <c r="H920" s="167">
        <v>668143100</v>
      </c>
      <c r="I920" s="167">
        <v>656640300</v>
      </c>
      <c r="J920" s="198">
        <v>656640300</v>
      </c>
      <c r="K920" s="199"/>
    </row>
    <row r="921" spans="1:11" ht="169.5" customHeight="1" x14ac:dyDescent="0.25">
      <c r="A921" s="200" t="s">
        <v>1072</v>
      </c>
      <c r="B921" s="201"/>
      <c r="C921" s="165" t="s">
        <v>179</v>
      </c>
      <c r="D921" s="165" t="s">
        <v>167</v>
      </c>
      <c r="E921" s="165" t="s">
        <v>56</v>
      </c>
      <c r="F921" s="169" t="s">
        <v>1073</v>
      </c>
      <c r="G921" s="170"/>
      <c r="H921" s="167">
        <v>106907000</v>
      </c>
      <c r="I921" s="167">
        <v>102377000</v>
      </c>
      <c r="J921" s="198">
        <v>102377000</v>
      </c>
      <c r="K921" s="199"/>
    </row>
    <row r="922" spans="1:11" ht="23.25" customHeight="1" x14ac:dyDescent="0.25">
      <c r="A922" s="200" t="s">
        <v>97</v>
      </c>
      <c r="B922" s="201"/>
      <c r="C922" s="165" t="s">
        <v>179</v>
      </c>
      <c r="D922" s="165" t="s">
        <v>167</v>
      </c>
      <c r="E922" s="165" t="s">
        <v>56</v>
      </c>
      <c r="F922" s="169" t="s">
        <v>1073</v>
      </c>
      <c r="G922" s="169" t="s">
        <v>75</v>
      </c>
      <c r="H922" s="167">
        <v>106907000</v>
      </c>
      <c r="I922" s="167">
        <v>102377000</v>
      </c>
      <c r="J922" s="198">
        <v>102377000</v>
      </c>
      <c r="K922" s="199"/>
    </row>
    <row r="923" spans="1:11" ht="15" customHeight="1" x14ac:dyDescent="0.25">
      <c r="A923" s="200" t="s">
        <v>124</v>
      </c>
      <c r="B923" s="201"/>
      <c r="C923" s="165" t="s">
        <v>179</v>
      </c>
      <c r="D923" s="165" t="s">
        <v>167</v>
      </c>
      <c r="E923" s="165" t="s">
        <v>56</v>
      </c>
      <c r="F923" s="169" t="s">
        <v>1073</v>
      </c>
      <c r="G923" s="169" t="s">
        <v>78</v>
      </c>
      <c r="H923" s="167">
        <v>106907000</v>
      </c>
      <c r="I923" s="167">
        <v>102377000</v>
      </c>
      <c r="J923" s="198">
        <v>102377000</v>
      </c>
      <c r="K923" s="199"/>
    </row>
    <row r="924" spans="1:11" ht="135.75" customHeight="1" x14ac:dyDescent="0.25">
      <c r="A924" s="200" t="s">
        <v>1067</v>
      </c>
      <c r="B924" s="201"/>
      <c r="C924" s="165" t="s">
        <v>179</v>
      </c>
      <c r="D924" s="165" t="s">
        <v>167</v>
      </c>
      <c r="E924" s="165" t="s">
        <v>56</v>
      </c>
      <c r="F924" s="169" t="s">
        <v>1068</v>
      </c>
      <c r="G924" s="170"/>
      <c r="H924" s="167">
        <v>2932575000</v>
      </c>
      <c r="I924" s="167">
        <v>2932575000</v>
      </c>
      <c r="J924" s="198">
        <v>2932575000</v>
      </c>
      <c r="K924" s="199"/>
    </row>
    <row r="925" spans="1:11" ht="23.25" customHeight="1" x14ac:dyDescent="0.25">
      <c r="A925" s="200" t="s">
        <v>97</v>
      </c>
      <c r="B925" s="201"/>
      <c r="C925" s="165" t="s">
        <v>179</v>
      </c>
      <c r="D925" s="165" t="s">
        <v>167</v>
      </c>
      <c r="E925" s="165" t="s">
        <v>56</v>
      </c>
      <c r="F925" s="169" t="s">
        <v>1068</v>
      </c>
      <c r="G925" s="169" t="s">
        <v>75</v>
      </c>
      <c r="H925" s="167">
        <v>2932575000</v>
      </c>
      <c r="I925" s="167">
        <v>2932575000</v>
      </c>
      <c r="J925" s="198">
        <v>2932575000</v>
      </c>
      <c r="K925" s="199"/>
    </row>
    <row r="926" spans="1:11" ht="15" customHeight="1" x14ac:dyDescent="0.25">
      <c r="A926" s="200" t="s">
        <v>124</v>
      </c>
      <c r="B926" s="201"/>
      <c r="C926" s="165" t="s">
        <v>179</v>
      </c>
      <c r="D926" s="165" t="s">
        <v>167</v>
      </c>
      <c r="E926" s="165" t="s">
        <v>56</v>
      </c>
      <c r="F926" s="169" t="s">
        <v>1068</v>
      </c>
      <c r="G926" s="169" t="s">
        <v>78</v>
      </c>
      <c r="H926" s="167">
        <v>2932575000</v>
      </c>
      <c r="I926" s="167">
        <v>2932575000</v>
      </c>
      <c r="J926" s="198">
        <v>2932575000</v>
      </c>
      <c r="K926" s="199"/>
    </row>
    <row r="927" spans="1:11" ht="169.5" customHeight="1" x14ac:dyDescent="0.25">
      <c r="A927" s="200" t="s">
        <v>1069</v>
      </c>
      <c r="B927" s="201"/>
      <c r="C927" s="165" t="s">
        <v>179</v>
      </c>
      <c r="D927" s="165" t="s">
        <v>167</v>
      </c>
      <c r="E927" s="165" t="s">
        <v>56</v>
      </c>
      <c r="F927" s="169" t="s">
        <v>1070</v>
      </c>
      <c r="G927" s="170"/>
      <c r="H927" s="167">
        <v>226434000</v>
      </c>
      <c r="I927" s="167">
        <v>226434000</v>
      </c>
      <c r="J927" s="198">
        <v>226434000</v>
      </c>
      <c r="K927" s="199"/>
    </row>
    <row r="928" spans="1:11" ht="23.25" customHeight="1" x14ac:dyDescent="0.25">
      <c r="A928" s="200" t="s">
        <v>97</v>
      </c>
      <c r="B928" s="201"/>
      <c r="C928" s="165" t="s">
        <v>179</v>
      </c>
      <c r="D928" s="165" t="s">
        <v>167</v>
      </c>
      <c r="E928" s="165" t="s">
        <v>56</v>
      </c>
      <c r="F928" s="169" t="s">
        <v>1070</v>
      </c>
      <c r="G928" s="169" t="s">
        <v>75</v>
      </c>
      <c r="H928" s="167">
        <v>226434000</v>
      </c>
      <c r="I928" s="167">
        <v>226434000</v>
      </c>
      <c r="J928" s="198">
        <v>226434000</v>
      </c>
      <c r="K928" s="199"/>
    </row>
    <row r="929" spans="1:11" ht="45.75" customHeight="1" x14ac:dyDescent="0.25">
      <c r="A929" s="200" t="s">
        <v>203</v>
      </c>
      <c r="B929" s="201"/>
      <c r="C929" s="165" t="s">
        <v>179</v>
      </c>
      <c r="D929" s="165" t="s">
        <v>167</v>
      </c>
      <c r="E929" s="165" t="s">
        <v>56</v>
      </c>
      <c r="F929" s="169" t="s">
        <v>1070</v>
      </c>
      <c r="G929" s="169" t="s">
        <v>202</v>
      </c>
      <c r="H929" s="167">
        <v>226434000</v>
      </c>
      <c r="I929" s="167">
        <v>226434000</v>
      </c>
      <c r="J929" s="198">
        <v>226434000</v>
      </c>
      <c r="K929" s="199"/>
    </row>
    <row r="930" spans="1:11" ht="57" customHeight="1" x14ac:dyDescent="0.25">
      <c r="A930" s="200" t="s">
        <v>210</v>
      </c>
      <c r="B930" s="201"/>
      <c r="C930" s="165" t="s">
        <v>179</v>
      </c>
      <c r="D930" s="165" t="s">
        <v>167</v>
      </c>
      <c r="E930" s="165" t="s">
        <v>56</v>
      </c>
      <c r="F930" s="169" t="s">
        <v>182</v>
      </c>
      <c r="G930" s="170"/>
      <c r="H930" s="167">
        <v>333259660</v>
      </c>
      <c r="I930" s="167">
        <v>333259660</v>
      </c>
      <c r="J930" s="198">
        <v>355413220</v>
      </c>
      <c r="K930" s="199"/>
    </row>
    <row r="931" spans="1:11" ht="34.5" customHeight="1" x14ac:dyDescent="0.25">
      <c r="A931" s="200" t="s">
        <v>1074</v>
      </c>
      <c r="B931" s="201"/>
      <c r="C931" s="165" t="s">
        <v>179</v>
      </c>
      <c r="D931" s="165" t="s">
        <v>167</v>
      </c>
      <c r="E931" s="165" t="s">
        <v>56</v>
      </c>
      <c r="F931" s="169" t="s">
        <v>1075</v>
      </c>
      <c r="G931" s="170"/>
      <c r="H931" s="167">
        <v>114000</v>
      </c>
      <c r="I931" s="167">
        <v>114000</v>
      </c>
      <c r="J931" s="198">
        <v>114000</v>
      </c>
      <c r="K931" s="199"/>
    </row>
    <row r="932" spans="1:11" ht="23.25" customHeight="1" x14ac:dyDescent="0.25">
      <c r="A932" s="200" t="s">
        <v>97</v>
      </c>
      <c r="B932" s="201"/>
      <c r="C932" s="165" t="s">
        <v>179</v>
      </c>
      <c r="D932" s="165" t="s">
        <v>167</v>
      </c>
      <c r="E932" s="165" t="s">
        <v>56</v>
      </c>
      <c r="F932" s="169" t="s">
        <v>1075</v>
      </c>
      <c r="G932" s="169" t="s">
        <v>75</v>
      </c>
      <c r="H932" s="167">
        <v>114000</v>
      </c>
      <c r="I932" s="167">
        <v>114000</v>
      </c>
      <c r="J932" s="198">
        <v>114000</v>
      </c>
      <c r="K932" s="199"/>
    </row>
    <row r="933" spans="1:11" ht="15" customHeight="1" x14ac:dyDescent="0.25">
      <c r="A933" s="200" t="s">
        <v>124</v>
      </c>
      <c r="B933" s="201"/>
      <c r="C933" s="165" t="s">
        <v>179</v>
      </c>
      <c r="D933" s="165" t="s">
        <v>167</v>
      </c>
      <c r="E933" s="165" t="s">
        <v>56</v>
      </c>
      <c r="F933" s="169" t="s">
        <v>1075</v>
      </c>
      <c r="G933" s="169" t="s">
        <v>78</v>
      </c>
      <c r="H933" s="167">
        <v>114000</v>
      </c>
      <c r="I933" s="167">
        <v>114000</v>
      </c>
      <c r="J933" s="198">
        <v>114000</v>
      </c>
      <c r="K933" s="199"/>
    </row>
    <row r="934" spans="1:11" ht="34.5" customHeight="1" x14ac:dyDescent="0.25">
      <c r="A934" s="200" t="s">
        <v>1076</v>
      </c>
      <c r="B934" s="201"/>
      <c r="C934" s="165" t="s">
        <v>179</v>
      </c>
      <c r="D934" s="165" t="s">
        <v>167</v>
      </c>
      <c r="E934" s="165" t="s">
        <v>56</v>
      </c>
      <c r="F934" s="169" t="s">
        <v>1077</v>
      </c>
      <c r="G934" s="170"/>
      <c r="H934" s="167">
        <v>215137660</v>
      </c>
      <c r="I934" s="167">
        <v>215137660</v>
      </c>
      <c r="J934" s="198">
        <v>237291220</v>
      </c>
      <c r="K934" s="199"/>
    </row>
    <row r="935" spans="1:11" ht="23.25" customHeight="1" x14ac:dyDescent="0.25">
      <c r="A935" s="200" t="s">
        <v>107</v>
      </c>
      <c r="B935" s="201"/>
      <c r="C935" s="165" t="s">
        <v>179</v>
      </c>
      <c r="D935" s="165" t="s">
        <v>167</v>
      </c>
      <c r="E935" s="165" t="s">
        <v>56</v>
      </c>
      <c r="F935" s="169" t="s">
        <v>1077</v>
      </c>
      <c r="G935" s="169" t="s">
        <v>106</v>
      </c>
      <c r="H935" s="167">
        <v>204375190</v>
      </c>
      <c r="I935" s="167">
        <v>204375190</v>
      </c>
      <c r="J935" s="198">
        <v>226528750</v>
      </c>
      <c r="K935" s="199"/>
    </row>
    <row r="936" spans="1:11" ht="23.25" customHeight="1" x14ac:dyDescent="0.25">
      <c r="A936" s="200" t="s">
        <v>105</v>
      </c>
      <c r="B936" s="201"/>
      <c r="C936" s="165" t="s">
        <v>179</v>
      </c>
      <c r="D936" s="165" t="s">
        <v>167</v>
      </c>
      <c r="E936" s="165" t="s">
        <v>56</v>
      </c>
      <c r="F936" s="169" t="s">
        <v>1077</v>
      </c>
      <c r="G936" s="169" t="s">
        <v>104</v>
      </c>
      <c r="H936" s="167">
        <v>204375190</v>
      </c>
      <c r="I936" s="167">
        <v>204375190</v>
      </c>
      <c r="J936" s="198">
        <v>226528750</v>
      </c>
      <c r="K936" s="199"/>
    </row>
    <row r="937" spans="1:11" ht="23.25" customHeight="1" x14ac:dyDescent="0.25">
      <c r="A937" s="200" t="s">
        <v>97</v>
      </c>
      <c r="B937" s="201"/>
      <c r="C937" s="165" t="s">
        <v>179</v>
      </c>
      <c r="D937" s="165" t="s">
        <v>167</v>
      </c>
      <c r="E937" s="165" t="s">
        <v>56</v>
      </c>
      <c r="F937" s="169" t="s">
        <v>1077</v>
      </c>
      <c r="G937" s="169" t="s">
        <v>75</v>
      </c>
      <c r="H937" s="167">
        <v>10762470</v>
      </c>
      <c r="I937" s="167">
        <v>10762470</v>
      </c>
      <c r="J937" s="198">
        <v>10762470</v>
      </c>
      <c r="K937" s="199"/>
    </row>
    <row r="938" spans="1:11" ht="15" customHeight="1" x14ac:dyDescent="0.25">
      <c r="A938" s="200" t="s">
        <v>124</v>
      </c>
      <c r="B938" s="201"/>
      <c r="C938" s="165" t="s">
        <v>179</v>
      </c>
      <c r="D938" s="165" t="s">
        <v>167</v>
      </c>
      <c r="E938" s="165" t="s">
        <v>56</v>
      </c>
      <c r="F938" s="169" t="s">
        <v>1077</v>
      </c>
      <c r="G938" s="169" t="s">
        <v>78</v>
      </c>
      <c r="H938" s="167">
        <v>10762470</v>
      </c>
      <c r="I938" s="167">
        <v>10762470</v>
      </c>
      <c r="J938" s="198">
        <v>10762470</v>
      </c>
      <c r="K938" s="199"/>
    </row>
    <row r="939" spans="1:11" ht="45.75" customHeight="1" x14ac:dyDescent="0.25">
      <c r="A939" s="200" t="s">
        <v>1078</v>
      </c>
      <c r="B939" s="201"/>
      <c r="C939" s="165" t="s">
        <v>179</v>
      </c>
      <c r="D939" s="165" t="s">
        <v>167</v>
      </c>
      <c r="E939" s="165" t="s">
        <v>56</v>
      </c>
      <c r="F939" s="169" t="s">
        <v>1079</v>
      </c>
      <c r="G939" s="170"/>
      <c r="H939" s="167">
        <v>118008000</v>
      </c>
      <c r="I939" s="167">
        <v>118008000</v>
      </c>
      <c r="J939" s="198">
        <v>118008000</v>
      </c>
      <c r="K939" s="199"/>
    </row>
    <row r="940" spans="1:11" ht="23.25" customHeight="1" x14ac:dyDescent="0.25">
      <c r="A940" s="200" t="s">
        <v>107</v>
      </c>
      <c r="B940" s="201"/>
      <c r="C940" s="165" t="s">
        <v>179</v>
      </c>
      <c r="D940" s="165" t="s">
        <v>167</v>
      </c>
      <c r="E940" s="165" t="s">
        <v>56</v>
      </c>
      <c r="F940" s="169" t="s">
        <v>1079</v>
      </c>
      <c r="G940" s="169" t="s">
        <v>106</v>
      </c>
      <c r="H940" s="167">
        <v>111217040</v>
      </c>
      <c r="I940" s="167">
        <v>111217040</v>
      </c>
      <c r="J940" s="198">
        <v>111217040</v>
      </c>
      <c r="K940" s="199"/>
    </row>
    <row r="941" spans="1:11" ht="23.25" customHeight="1" x14ac:dyDescent="0.25">
      <c r="A941" s="200" t="s">
        <v>105</v>
      </c>
      <c r="B941" s="201"/>
      <c r="C941" s="165" t="s">
        <v>179</v>
      </c>
      <c r="D941" s="165" t="s">
        <v>167</v>
      </c>
      <c r="E941" s="165" t="s">
        <v>56</v>
      </c>
      <c r="F941" s="169" t="s">
        <v>1079</v>
      </c>
      <c r="G941" s="169" t="s">
        <v>104</v>
      </c>
      <c r="H941" s="167">
        <v>111217040</v>
      </c>
      <c r="I941" s="167">
        <v>111217040</v>
      </c>
      <c r="J941" s="198">
        <v>111217040</v>
      </c>
      <c r="K941" s="199"/>
    </row>
    <row r="942" spans="1:11" ht="23.25" customHeight="1" x14ac:dyDescent="0.25">
      <c r="A942" s="200" t="s">
        <v>97</v>
      </c>
      <c r="B942" s="201"/>
      <c r="C942" s="165" t="s">
        <v>179</v>
      </c>
      <c r="D942" s="165" t="s">
        <v>167</v>
      </c>
      <c r="E942" s="165" t="s">
        <v>56</v>
      </c>
      <c r="F942" s="169" t="s">
        <v>1079</v>
      </c>
      <c r="G942" s="169" t="s">
        <v>75</v>
      </c>
      <c r="H942" s="167">
        <v>6790960</v>
      </c>
      <c r="I942" s="167">
        <v>6790960</v>
      </c>
      <c r="J942" s="198">
        <v>6790960</v>
      </c>
      <c r="K942" s="199"/>
    </row>
    <row r="943" spans="1:11" ht="15" customHeight="1" x14ac:dyDescent="0.25">
      <c r="A943" s="200" t="s">
        <v>124</v>
      </c>
      <c r="B943" s="201"/>
      <c r="C943" s="165" t="s">
        <v>179</v>
      </c>
      <c r="D943" s="165" t="s">
        <v>167</v>
      </c>
      <c r="E943" s="165" t="s">
        <v>56</v>
      </c>
      <c r="F943" s="169" t="s">
        <v>1079</v>
      </c>
      <c r="G943" s="169" t="s">
        <v>78</v>
      </c>
      <c r="H943" s="167">
        <v>6790960</v>
      </c>
      <c r="I943" s="167">
        <v>6790960</v>
      </c>
      <c r="J943" s="198">
        <v>6790960</v>
      </c>
      <c r="K943" s="199"/>
    </row>
    <row r="944" spans="1:11" ht="34.5" customHeight="1" x14ac:dyDescent="0.25">
      <c r="A944" s="200" t="s">
        <v>1080</v>
      </c>
      <c r="B944" s="201"/>
      <c r="C944" s="165" t="s">
        <v>179</v>
      </c>
      <c r="D944" s="165" t="s">
        <v>167</v>
      </c>
      <c r="E944" s="165" t="s">
        <v>56</v>
      </c>
      <c r="F944" s="169" t="s">
        <v>1081</v>
      </c>
      <c r="G944" s="170"/>
      <c r="H944" s="167">
        <v>0</v>
      </c>
      <c r="I944" s="167">
        <v>3053490</v>
      </c>
      <c r="J944" s="198">
        <v>3053490</v>
      </c>
      <c r="K944" s="199"/>
    </row>
    <row r="945" spans="1:11" ht="79.5" customHeight="1" x14ac:dyDescent="0.25">
      <c r="A945" s="200" t="s">
        <v>1082</v>
      </c>
      <c r="B945" s="201"/>
      <c r="C945" s="165" t="s">
        <v>179</v>
      </c>
      <c r="D945" s="165" t="s">
        <v>167</v>
      </c>
      <c r="E945" s="165" t="s">
        <v>56</v>
      </c>
      <c r="F945" s="169" t="s">
        <v>1083</v>
      </c>
      <c r="G945" s="170"/>
      <c r="H945" s="167">
        <v>0</v>
      </c>
      <c r="I945" s="167">
        <v>3053490</v>
      </c>
      <c r="J945" s="198">
        <v>3053490</v>
      </c>
      <c r="K945" s="199"/>
    </row>
    <row r="946" spans="1:11" ht="23.25" customHeight="1" x14ac:dyDescent="0.25">
      <c r="A946" s="200" t="s">
        <v>97</v>
      </c>
      <c r="B946" s="201"/>
      <c r="C946" s="165" t="s">
        <v>179</v>
      </c>
      <c r="D946" s="165" t="s">
        <v>167</v>
      </c>
      <c r="E946" s="165" t="s">
        <v>56</v>
      </c>
      <c r="F946" s="169" t="s">
        <v>1083</v>
      </c>
      <c r="G946" s="169" t="s">
        <v>75</v>
      </c>
      <c r="H946" s="167">
        <v>0</v>
      </c>
      <c r="I946" s="167">
        <v>3053490</v>
      </c>
      <c r="J946" s="198">
        <v>3053490</v>
      </c>
      <c r="K946" s="199"/>
    </row>
    <row r="947" spans="1:11" ht="15" customHeight="1" x14ac:dyDescent="0.25">
      <c r="A947" s="200" t="s">
        <v>124</v>
      </c>
      <c r="B947" s="201"/>
      <c r="C947" s="165" t="s">
        <v>179</v>
      </c>
      <c r="D947" s="165" t="s">
        <v>167</v>
      </c>
      <c r="E947" s="165" t="s">
        <v>56</v>
      </c>
      <c r="F947" s="169" t="s">
        <v>1083</v>
      </c>
      <c r="G947" s="169" t="s">
        <v>78</v>
      </c>
      <c r="H947" s="167">
        <v>0</v>
      </c>
      <c r="I947" s="167">
        <v>3053490</v>
      </c>
      <c r="J947" s="198">
        <v>3053490</v>
      </c>
      <c r="K947" s="199"/>
    </row>
    <row r="948" spans="1:11" ht="15" customHeight="1" x14ac:dyDescent="0.25">
      <c r="A948" s="200" t="s">
        <v>209</v>
      </c>
      <c r="B948" s="201"/>
      <c r="C948" s="165" t="s">
        <v>179</v>
      </c>
      <c r="D948" s="165" t="s">
        <v>167</v>
      </c>
      <c r="E948" s="165" t="s">
        <v>56</v>
      </c>
      <c r="F948" s="169" t="s">
        <v>1084</v>
      </c>
      <c r="G948" s="170"/>
      <c r="H948" s="167">
        <v>2250010</v>
      </c>
      <c r="I948" s="167">
        <v>9037130</v>
      </c>
      <c r="J948" s="198">
        <v>0</v>
      </c>
      <c r="K948" s="199"/>
    </row>
    <row r="949" spans="1:11" ht="45.75" customHeight="1" x14ac:dyDescent="0.25">
      <c r="A949" s="200" t="s">
        <v>208</v>
      </c>
      <c r="B949" s="201"/>
      <c r="C949" s="165" t="s">
        <v>179</v>
      </c>
      <c r="D949" s="165" t="s">
        <v>167</v>
      </c>
      <c r="E949" s="165" t="s">
        <v>56</v>
      </c>
      <c r="F949" s="169" t="s">
        <v>1085</v>
      </c>
      <c r="G949" s="170"/>
      <c r="H949" s="167">
        <v>2250010</v>
      </c>
      <c r="I949" s="167">
        <v>0</v>
      </c>
      <c r="J949" s="198">
        <v>0</v>
      </c>
      <c r="K949" s="199"/>
    </row>
    <row r="950" spans="1:11" ht="23.25" customHeight="1" x14ac:dyDescent="0.25">
      <c r="A950" s="200" t="s">
        <v>107</v>
      </c>
      <c r="B950" s="201"/>
      <c r="C950" s="165" t="s">
        <v>179</v>
      </c>
      <c r="D950" s="165" t="s">
        <v>167</v>
      </c>
      <c r="E950" s="165" t="s">
        <v>56</v>
      </c>
      <c r="F950" s="169" t="s">
        <v>1085</v>
      </c>
      <c r="G950" s="169" t="s">
        <v>106</v>
      </c>
      <c r="H950" s="167">
        <v>2250010</v>
      </c>
      <c r="I950" s="167">
        <v>0</v>
      </c>
      <c r="J950" s="198">
        <v>0</v>
      </c>
      <c r="K950" s="199"/>
    </row>
    <row r="951" spans="1:11" ht="23.25" customHeight="1" x14ac:dyDescent="0.25">
      <c r="A951" s="200" t="s">
        <v>105</v>
      </c>
      <c r="B951" s="201"/>
      <c r="C951" s="165" t="s">
        <v>179</v>
      </c>
      <c r="D951" s="165" t="s">
        <v>167</v>
      </c>
      <c r="E951" s="165" t="s">
        <v>56</v>
      </c>
      <c r="F951" s="169" t="s">
        <v>1085</v>
      </c>
      <c r="G951" s="169" t="s">
        <v>104</v>
      </c>
      <c r="H951" s="167">
        <v>2250010</v>
      </c>
      <c r="I951" s="167">
        <v>0</v>
      </c>
      <c r="J951" s="198">
        <v>0</v>
      </c>
      <c r="K951" s="199"/>
    </row>
    <row r="952" spans="1:11" ht="45.75" customHeight="1" x14ac:dyDescent="0.25">
      <c r="A952" s="200" t="s">
        <v>1086</v>
      </c>
      <c r="B952" s="201"/>
      <c r="C952" s="165" t="s">
        <v>179</v>
      </c>
      <c r="D952" s="165" t="s">
        <v>167</v>
      </c>
      <c r="E952" s="165" t="s">
        <v>56</v>
      </c>
      <c r="F952" s="169" t="s">
        <v>1087</v>
      </c>
      <c r="G952" s="170"/>
      <c r="H952" s="167">
        <v>0</v>
      </c>
      <c r="I952" s="167">
        <v>9037130</v>
      </c>
      <c r="J952" s="198">
        <v>0</v>
      </c>
      <c r="K952" s="199"/>
    </row>
    <row r="953" spans="1:11" ht="23.25" customHeight="1" x14ac:dyDescent="0.25">
      <c r="A953" s="200" t="s">
        <v>97</v>
      </c>
      <c r="B953" s="201"/>
      <c r="C953" s="165" t="s">
        <v>179</v>
      </c>
      <c r="D953" s="165" t="s">
        <v>167</v>
      </c>
      <c r="E953" s="165" t="s">
        <v>56</v>
      </c>
      <c r="F953" s="169" t="s">
        <v>1087</v>
      </c>
      <c r="G953" s="169" t="s">
        <v>75</v>
      </c>
      <c r="H953" s="167">
        <v>0</v>
      </c>
      <c r="I953" s="167">
        <v>9037130</v>
      </c>
      <c r="J953" s="198">
        <v>0</v>
      </c>
      <c r="K953" s="199"/>
    </row>
    <row r="954" spans="1:11" ht="15" customHeight="1" x14ac:dyDescent="0.25">
      <c r="A954" s="200" t="s">
        <v>124</v>
      </c>
      <c r="B954" s="201"/>
      <c r="C954" s="165" t="s">
        <v>179</v>
      </c>
      <c r="D954" s="165" t="s">
        <v>167</v>
      </c>
      <c r="E954" s="165" t="s">
        <v>56</v>
      </c>
      <c r="F954" s="169" t="s">
        <v>1087</v>
      </c>
      <c r="G954" s="169" t="s">
        <v>78</v>
      </c>
      <c r="H954" s="167">
        <v>0</v>
      </c>
      <c r="I954" s="167">
        <v>9037130</v>
      </c>
      <c r="J954" s="198">
        <v>0</v>
      </c>
      <c r="K954" s="199"/>
    </row>
    <row r="955" spans="1:11" ht="15" customHeight="1" x14ac:dyDescent="0.25">
      <c r="A955" s="200" t="s">
        <v>214</v>
      </c>
      <c r="B955" s="201"/>
      <c r="C955" s="165" t="s">
        <v>179</v>
      </c>
      <c r="D955" s="165" t="s">
        <v>167</v>
      </c>
      <c r="E955" s="165" t="s">
        <v>56</v>
      </c>
      <c r="F955" s="169" t="s">
        <v>213</v>
      </c>
      <c r="G955" s="170"/>
      <c r="H955" s="167">
        <v>4219000</v>
      </c>
      <c r="I955" s="167">
        <v>4219000</v>
      </c>
      <c r="J955" s="198">
        <v>4219000</v>
      </c>
      <c r="K955" s="199"/>
    </row>
    <row r="956" spans="1:11" ht="90.75" customHeight="1" x14ac:dyDescent="0.25">
      <c r="A956" s="200" t="s">
        <v>1071</v>
      </c>
      <c r="B956" s="201"/>
      <c r="C956" s="165" t="s">
        <v>179</v>
      </c>
      <c r="D956" s="165" t="s">
        <v>167</v>
      </c>
      <c r="E956" s="165" t="s">
        <v>56</v>
      </c>
      <c r="F956" s="169" t="s">
        <v>212</v>
      </c>
      <c r="G956" s="170"/>
      <c r="H956" s="167">
        <v>4219000</v>
      </c>
      <c r="I956" s="167">
        <v>4219000</v>
      </c>
      <c r="J956" s="198">
        <v>4219000</v>
      </c>
      <c r="K956" s="199"/>
    </row>
    <row r="957" spans="1:11" ht="23.25" customHeight="1" x14ac:dyDescent="0.25">
      <c r="A957" s="200" t="s">
        <v>97</v>
      </c>
      <c r="B957" s="201"/>
      <c r="C957" s="165" t="s">
        <v>179</v>
      </c>
      <c r="D957" s="165" t="s">
        <v>167</v>
      </c>
      <c r="E957" s="165" t="s">
        <v>56</v>
      </c>
      <c r="F957" s="169" t="s">
        <v>212</v>
      </c>
      <c r="G957" s="169" t="s">
        <v>75</v>
      </c>
      <c r="H957" s="167">
        <v>4219000</v>
      </c>
      <c r="I957" s="167">
        <v>4219000</v>
      </c>
      <c r="J957" s="198">
        <v>4219000</v>
      </c>
      <c r="K957" s="199"/>
    </row>
    <row r="958" spans="1:11" ht="45.75" customHeight="1" x14ac:dyDescent="0.25">
      <c r="A958" s="200" t="s">
        <v>203</v>
      </c>
      <c r="B958" s="201"/>
      <c r="C958" s="165" t="s">
        <v>179</v>
      </c>
      <c r="D958" s="165" t="s">
        <v>167</v>
      </c>
      <c r="E958" s="165" t="s">
        <v>56</v>
      </c>
      <c r="F958" s="169" t="s">
        <v>212</v>
      </c>
      <c r="G958" s="169" t="s">
        <v>202</v>
      </c>
      <c r="H958" s="167">
        <v>4219000</v>
      </c>
      <c r="I958" s="167">
        <v>4219000</v>
      </c>
      <c r="J958" s="198">
        <v>4219000</v>
      </c>
      <c r="K958" s="199"/>
    </row>
    <row r="959" spans="1:11" ht="23.25" customHeight="1" x14ac:dyDescent="0.25">
      <c r="A959" s="200" t="s">
        <v>201</v>
      </c>
      <c r="B959" s="201"/>
      <c r="C959" s="165" t="s">
        <v>179</v>
      </c>
      <c r="D959" s="165" t="s">
        <v>167</v>
      </c>
      <c r="E959" s="165" t="s">
        <v>56</v>
      </c>
      <c r="F959" s="169" t="s">
        <v>205</v>
      </c>
      <c r="G959" s="169"/>
      <c r="H959" s="167">
        <v>17458270</v>
      </c>
      <c r="I959" s="167">
        <v>15180100</v>
      </c>
      <c r="J959" s="198">
        <v>15180100</v>
      </c>
      <c r="K959" s="199"/>
    </row>
    <row r="960" spans="1:11" ht="34.5" customHeight="1" x14ac:dyDescent="0.25">
      <c r="A960" s="200" t="s">
        <v>199</v>
      </c>
      <c r="B960" s="201"/>
      <c r="C960" s="165" t="s">
        <v>179</v>
      </c>
      <c r="D960" s="165" t="s">
        <v>167</v>
      </c>
      <c r="E960" s="165" t="s">
        <v>56</v>
      </c>
      <c r="F960" s="169" t="s">
        <v>1088</v>
      </c>
      <c r="G960" s="170"/>
      <c r="H960" s="167">
        <v>15180100</v>
      </c>
      <c r="I960" s="167">
        <v>15180100</v>
      </c>
      <c r="J960" s="198">
        <v>15180100</v>
      </c>
      <c r="K960" s="199"/>
    </row>
    <row r="961" spans="1:11" ht="34.5" customHeight="1" x14ac:dyDescent="0.25">
      <c r="A961" s="200" t="s">
        <v>198</v>
      </c>
      <c r="B961" s="201"/>
      <c r="C961" s="165" t="s">
        <v>179</v>
      </c>
      <c r="D961" s="165" t="s">
        <v>167</v>
      </c>
      <c r="E961" s="165" t="s">
        <v>56</v>
      </c>
      <c r="F961" s="169" t="s">
        <v>1089</v>
      </c>
      <c r="G961" s="170"/>
      <c r="H961" s="167">
        <v>15180100</v>
      </c>
      <c r="I961" s="167">
        <v>15180100</v>
      </c>
      <c r="J961" s="198">
        <v>15180100</v>
      </c>
      <c r="K961" s="199"/>
    </row>
    <row r="962" spans="1:11" ht="23.25" customHeight="1" x14ac:dyDescent="0.25">
      <c r="A962" s="200" t="s">
        <v>97</v>
      </c>
      <c r="B962" s="201"/>
      <c r="C962" s="165" t="s">
        <v>179</v>
      </c>
      <c r="D962" s="165" t="s">
        <v>167</v>
      </c>
      <c r="E962" s="165" t="s">
        <v>56</v>
      </c>
      <c r="F962" s="169" t="s">
        <v>1089</v>
      </c>
      <c r="G962" s="169" t="s">
        <v>75</v>
      </c>
      <c r="H962" s="167">
        <v>15180100</v>
      </c>
      <c r="I962" s="167">
        <v>15180100</v>
      </c>
      <c r="J962" s="198">
        <v>15180100</v>
      </c>
      <c r="K962" s="199"/>
    </row>
    <row r="963" spans="1:11" ht="15" customHeight="1" x14ac:dyDescent="0.25">
      <c r="A963" s="200" t="s">
        <v>124</v>
      </c>
      <c r="B963" s="201"/>
      <c r="C963" s="165" t="s">
        <v>179</v>
      </c>
      <c r="D963" s="165" t="s">
        <v>167</v>
      </c>
      <c r="E963" s="165" t="s">
        <v>56</v>
      </c>
      <c r="F963" s="169" t="s">
        <v>1089</v>
      </c>
      <c r="G963" s="169" t="s">
        <v>78</v>
      </c>
      <c r="H963" s="167">
        <v>15180100</v>
      </c>
      <c r="I963" s="167">
        <v>15180100</v>
      </c>
      <c r="J963" s="198">
        <v>15180100</v>
      </c>
      <c r="K963" s="199"/>
    </row>
    <row r="964" spans="1:11" ht="23.25" customHeight="1" x14ac:dyDescent="0.25">
      <c r="A964" s="200" t="s">
        <v>1090</v>
      </c>
      <c r="B964" s="201"/>
      <c r="C964" s="165" t="s">
        <v>179</v>
      </c>
      <c r="D964" s="165" t="s">
        <v>167</v>
      </c>
      <c r="E964" s="165" t="s">
        <v>56</v>
      </c>
      <c r="F964" s="169" t="s">
        <v>1091</v>
      </c>
      <c r="G964" s="170"/>
      <c r="H964" s="167">
        <v>2278170</v>
      </c>
      <c r="I964" s="167">
        <v>0</v>
      </c>
      <c r="J964" s="198">
        <v>0</v>
      </c>
      <c r="K964" s="199"/>
    </row>
    <row r="965" spans="1:11" ht="45.75" customHeight="1" x14ac:dyDescent="0.25">
      <c r="A965" s="200" t="s">
        <v>1092</v>
      </c>
      <c r="B965" s="201"/>
      <c r="C965" s="165" t="s">
        <v>179</v>
      </c>
      <c r="D965" s="165" t="s">
        <v>167</v>
      </c>
      <c r="E965" s="165" t="s">
        <v>56</v>
      </c>
      <c r="F965" s="169" t="s">
        <v>1093</v>
      </c>
      <c r="G965" s="170"/>
      <c r="H965" s="167">
        <v>2278170</v>
      </c>
      <c r="I965" s="167">
        <v>0</v>
      </c>
      <c r="J965" s="198">
        <v>0</v>
      </c>
      <c r="K965" s="199"/>
    </row>
    <row r="966" spans="1:11" ht="23.25" customHeight="1" x14ac:dyDescent="0.25">
      <c r="A966" s="200" t="s">
        <v>97</v>
      </c>
      <c r="B966" s="201"/>
      <c r="C966" s="165" t="s">
        <v>179</v>
      </c>
      <c r="D966" s="165" t="s">
        <v>167</v>
      </c>
      <c r="E966" s="165" t="s">
        <v>56</v>
      </c>
      <c r="F966" s="169" t="s">
        <v>1093</v>
      </c>
      <c r="G966" s="169" t="s">
        <v>75</v>
      </c>
      <c r="H966" s="167">
        <v>2278170</v>
      </c>
      <c r="I966" s="167">
        <v>0</v>
      </c>
      <c r="J966" s="198">
        <v>0</v>
      </c>
      <c r="K966" s="199"/>
    </row>
    <row r="967" spans="1:11" ht="15" customHeight="1" x14ac:dyDescent="0.25">
      <c r="A967" s="200" t="s">
        <v>124</v>
      </c>
      <c r="B967" s="201"/>
      <c r="C967" s="165" t="s">
        <v>179</v>
      </c>
      <c r="D967" s="165" t="s">
        <v>167</v>
      </c>
      <c r="E967" s="165" t="s">
        <v>56</v>
      </c>
      <c r="F967" s="169" t="s">
        <v>1093</v>
      </c>
      <c r="G967" s="169" t="s">
        <v>78</v>
      </c>
      <c r="H967" s="167">
        <v>2278170</v>
      </c>
      <c r="I967" s="167">
        <v>0</v>
      </c>
      <c r="J967" s="198">
        <v>0</v>
      </c>
      <c r="K967" s="199"/>
    </row>
    <row r="968" spans="1:11" ht="15" customHeight="1" x14ac:dyDescent="0.25">
      <c r="A968" s="196" t="s">
        <v>207</v>
      </c>
      <c r="B968" s="197"/>
      <c r="C968" s="165" t="s">
        <v>179</v>
      </c>
      <c r="D968" s="165" t="s">
        <v>167</v>
      </c>
      <c r="E968" s="165" t="s">
        <v>84</v>
      </c>
      <c r="F968" s="166"/>
      <c r="G968" s="166"/>
      <c r="H968" s="167">
        <v>253157880</v>
      </c>
      <c r="I968" s="167">
        <v>250889150</v>
      </c>
      <c r="J968" s="198">
        <v>250889150</v>
      </c>
      <c r="K968" s="199"/>
    </row>
    <row r="969" spans="1:11" ht="15" customHeight="1" x14ac:dyDescent="0.25">
      <c r="A969" s="196" t="s">
        <v>185</v>
      </c>
      <c r="B969" s="197"/>
      <c r="C969" s="165" t="s">
        <v>179</v>
      </c>
      <c r="D969" s="165" t="s">
        <v>167</v>
      </c>
      <c r="E969" s="165" t="s">
        <v>84</v>
      </c>
      <c r="F969" s="165" t="s">
        <v>184</v>
      </c>
      <c r="G969" s="165"/>
      <c r="H969" s="167">
        <v>251863830</v>
      </c>
      <c r="I969" s="167">
        <v>249595100</v>
      </c>
      <c r="J969" s="198">
        <v>249595100</v>
      </c>
      <c r="K969" s="199"/>
    </row>
    <row r="970" spans="1:11" ht="15" customHeight="1" x14ac:dyDescent="0.25">
      <c r="A970" s="200" t="s">
        <v>206</v>
      </c>
      <c r="B970" s="201"/>
      <c r="C970" s="165" t="s">
        <v>179</v>
      </c>
      <c r="D970" s="165" t="s">
        <v>167</v>
      </c>
      <c r="E970" s="165" t="s">
        <v>84</v>
      </c>
      <c r="F970" s="169" t="s">
        <v>183</v>
      </c>
      <c r="G970" s="169"/>
      <c r="H970" s="167">
        <v>82104000</v>
      </c>
      <c r="I970" s="167">
        <v>82104000</v>
      </c>
      <c r="J970" s="198">
        <v>82104000</v>
      </c>
      <c r="K970" s="199"/>
    </row>
    <row r="971" spans="1:11" ht="23.25" customHeight="1" x14ac:dyDescent="0.25">
      <c r="A971" s="200" t="s">
        <v>204</v>
      </c>
      <c r="B971" s="201"/>
      <c r="C971" s="165" t="s">
        <v>179</v>
      </c>
      <c r="D971" s="165" t="s">
        <v>167</v>
      </c>
      <c r="E971" s="165" t="s">
        <v>84</v>
      </c>
      <c r="F971" s="169" t="s">
        <v>874</v>
      </c>
      <c r="G971" s="170"/>
      <c r="H971" s="167">
        <v>82104000</v>
      </c>
      <c r="I971" s="167">
        <v>82104000</v>
      </c>
      <c r="J971" s="198">
        <v>82104000</v>
      </c>
      <c r="K971" s="199"/>
    </row>
    <row r="972" spans="1:11" ht="135.75" customHeight="1" x14ac:dyDescent="0.25">
      <c r="A972" s="200" t="s">
        <v>1067</v>
      </c>
      <c r="B972" s="201"/>
      <c r="C972" s="165" t="s">
        <v>179</v>
      </c>
      <c r="D972" s="165" t="s">
        <v>167</v>
      </c>
      <c r="E972" s="165" t="s">
        <v>84</v>
      </c>
      <c r="F972" s="169" t="s">
        <v>1068</v>
      </c>
      <c r="G972" s="170"/>
      <c r="H972" s="167">
        <v>71545000</v>
      </c>
      <c r="I972" s="167">
        <v>71545000</v>
      </c>
      <c r="J972" s="198">
        <v>71545000</v>
      </c>
      <c r="K972" s="199"/>
    </row>
    <row r="973" spans="1:11" ht="23.25" customHeight="1" x14ac:dyDescent="0.25">
      <c r="A973" s="200" t="s">
        <v>97</v>
      </c>
      <c r="B973" s="201"/>
      <c r="C973" s="165" t="s">
        <v>179</v>
      </c>
      <c r="D973" s="165" t="s">
        <v>167</v>
      </c>
      <c r="E973" s="165" t="s">
        <v>84</v>
      </c>
      <c r="F973" s="169" t="s">
        <v>1068</v>
      </c>
      <c r="G973" s="169" t="s">
        <v>75</v>
      </c>
      <c r="H973" s="167">
        <v>71545000</v>
      </c>
      <c r="I973" s="167">
        <v>71545000</v>
      </c>
      <c r="J973" s="198">
        <v>71545000</v>
      </c>
      <c r="K973" s="199"/>
    </row>
    <row r="974" spans="1:11" ht="15" customHeight="1" x14ac:dyDescent="0.25">
      <c r="A974" s="200" t="s">
        <v>124</v>
      </c>
      <c r="B974" s="201"/>
      <c r="C974" s="165" t="s">
        <v>179</v>
      </c>
      <c r="D974" s="165" t="s">
        <v>167</v>
      </c>
      <c r="E974" s="165" t="s">
        <v>84</v>
      </c>
      <c r="F974" s="169" t="s">
        <v>1068</v>
      </c>
      <c r="G974" s="169" t="s">
        <v>78</v>
      </c>
      <c r="H974" s="167">
        <v>71545000</v>
      </c>
      <c r="I974" s="167">
        <v>71545000</v>
      </c>
      <c r="J974" s="198">
        <v>71545000</v>
      </c>
      <c r="K974" s="199"/>
    </row>
    <row r="975" spans="1:11" ht="169.5" customHeight="1" x14ac:dyDescent="0.25">
      <c r="A975" s="200" t="s">
        <v>1069</v>
      </c>
      <c r="B975" s="201"/>
      <c r="C975" s="165" t="s">
        <v>179</v>
      </c>
      <c r="D975" s="165" t="s">
        <v>167</v>
      </c>
      <c r="E975" s="165" t="s">
        <v>84</v>
      </c>
      <c r="F975" s="169" t="s">
        <v>1070</v>
      </c>
      <c r="G975" s="170"/>
      <c r="H975" s="167">
        <v>10559000</v>
      </c>
      <c r="I975" s="167">
        <v>10559000</v>
      </c>
      <c r="J975" s="198">
        <v>10559000</v>
      </c>
      <c r="K975" s="199"/>
    </row>
    <row r="976" spans="1:11" ht="23.25" customHeight="1" x14ac:dyDescent="0.25">
      <c r="A976" s="200" t="s">
        <v>97</v>
      </c>
      <c r="B976" s="201"/>
      <c r="C976" s="165" t="s">
        <v>179</v>
      </c>
      <c r="D976" s="165" t="s">
        <v>167</v>
      </c>
      <c r="E976" s="165" t="s">
        <v>84</v>
      </c>
      <c r="F976" s="169" t="s">
        <v>1070</v>
      </c>
      <c r="G976" s="169" t="s">
        <v>75</v>
      </c>
      <c r="H976" s="167">
        <v>10559000</v>
      </c>
      <c r="I976" s="167">
        <v>10559000</v>
      </c>
      <c r="J976" s="198">
        <v>10559000</v>
      </c>
      <c r="K976" s="199"/>
    </row>
    <row r="977" spans="1:11" ht="45.75" customHeight="1" x14ac:dyDescent="0.25">
      <c r="A977" s="200" t="s">
        <v>203</v>
      </c>
      <c r="B977" s="201"/>
      <c r="C977" s="165" t="s">
        <v>179</v>
      </c>
      <c r="D977" s="165" t="s">
        <v>167</v>
      </c>
      <c r="E977" s="165" t="s">
        <v>84</v>
      </c>
      <c r="F977" s="169" t="s">
        <v>1070</v>
      </c>
      <c r="G977" s="169" t="s">
        <v>202</v>
      </c>
      <c r="H977" s="167">
        <v>10559000</v>
      </c>
      <c r="I977" s="167">
        <v>10559000</v>
      </c>
      <c r="J977" s="198">
        <v>10559000</v>
      </c>
      <c r="K977" s="199"/>
    </row>
    <row r="978" spans="1:11" ht="23.25" customHeight="1" x14ac:dyDescent="0.25">
      <c r="A978" s="200" t="s">
        <v>201</v>
      </c>
      <c r="B978" s="201"/>
      <c r="C978" s="165" t="s">
        <v>179</v>
      </c>
      <c r="D978" s="165" t="s">
        <v>167</v>
      </c>
      <c r="E978" s="165" t="s">
        <v>84</v>
      </c>
      <c r="F978" s="169" t="s">
        <v>205</v>
      </c>
      <c r="G978" s="169"/>
      <c r="H978" s="167">
        <v>169759830</v>
      </c>
      <c r="I978" s="167">
        <v>167491100</v>
      </c>
      <c r="J978" s="198">
        <v>167491100</v>
      </c>
      <c r="K978" s="199"/>
    </row>
    <row r="979" spans="1:11" ht="23.25" customHeight="1" x14ac:dyDescent="0.25">
      <c r="A979" s="200" t="s">
        <v>1094</v>
      </c>
      <c r="B979" s="201"/>
      <c r="C979" s="165" t="s">
        <v>179</v>
      </c>
      <c r="D979" s="165" t="s">
        <v>167</v>
      </c>
      <c r="E979" s="165" t="s">
        <v>84</v>
      </c>
      <c r="F979" s="169" t="s">
        <v>1095</v>
      </c>
      <c r="G979" s="170"/>
      <c r="H979" s="167">
        <v>127761730</v>
      </c>
      <c r="I979" s="167">
        <v>125493000</v>
      </c>
      <c r="J979" s="198">
        <v>125493000</v>
      </c>
      <c r="K979" s="199"/>
    </row>
    <row r="980" spans="1:11" ht="34.5" customHeight="1" x14ac:dyDescent="0.25">
      <c r="A980" s="200" t="s">
        <v>200</v>
      </c>
      <c r="B980" s="201"/>
      <c r="C980" s="165" t="s">
        <v>179</v>
      </c>
      <c r="D980" s="165" t="s">
        <v>167</v>
      </c>
      <c r="E980" s="165" t="s">
        <v>84</v>
      </c>
      <c r="F980" s="169" t="s">
        <v>1096</v>
      </c>
      <c r="G980" s="170"/>
      <c r="H980" s="167">
        <v>127761730</v>
      </c>
      <c r="I980" s="167">
        <v>125493000</v>
      </c>
      <c r="J980" s="198">
        <v>125493000</v>
      </c>
      <c r="K980" s="199"/>
    </row>
    <row r="981" spans="1:11" ht="23.25" customHeight="1" x14ac:dyDescent="0.25">
      <c r="A981" s="200" t="s">
        <v>97</v>
      </c>
      <c r="B981" s="201"/>
      <c r="C981" s="165" t="s">
        <v>179</v>
      </c>
      <c r="D981" s="165" t="s">
        <v>167</v>
      </c>
      <c r="E981" s="165" t="s">
        <v>84</v>
      </c>
      <c r="F981" s="169" t="s">
        <v>1096</v>
      </c>
      <c r="G981" s="169" t="s">
        <v>75</v>
      </c>
      <c r="H981" s="167">
        <v>127761730</v>
      </c>
      <c r="I981" s="167">
        <v>125493000</v>
      </c>
      <c r="J981" s="198">
        <v>125493000</v>
      </c>
      <c r="K981" s="199"/>
    </row>
    <row r="982" spans="1:11" ht="15" customHeight="1" x14ac:dyDescent="0.25">
      <c r="A982" s="200" t="s">
        <v>124</v>
      </c>
      <c r="B982" s="201"/>
      <c r="C982" s="165" t="s">
        <v>179</v>
      </c>
      <c r="D982" s="165" t="s">
        <v>167</v>
      </c>
      <c r="E982" s="165" t="s">
        <v>84</v>
      </c>
      <c r="F982" s="169" t="s">
        <v>1096</v>
      </c>
      <c r="G982" s="169" t="s">
        <v>78</v>
      </c>
      <c r="H982" s="167">
        <v>127761730</v>
      </c>
      <c r="I982" s="167">
        <v>125493000</v>
      </c>
      <c r="J982" s="198">
        <v>125493000</v>
      </c>
      <c r="K982" s="199"/>
    </row>
    <row r="983" spans="1:11" ht="34.5" customHeight="1" x14ac:dyDescent="0.25">
      <c r="A983" s="200" t="s">
        <v>199</v>
      </c>
      <c r="B983" s="201"/>
      <c r="C983" s="165" t="s">
        <v>179</v>
      </c>
      <c r="D983" s="165" t="s">
        <v>167</v>
      </c>
      <c r="E983" s="165" t="s">
        <v>84</v>
      </c>
      <c r="F983" s="169" t="s">
        <v>1088</v>
      </c>
      <c r="G983" s="170"/>
      <c r="H983" s="167">
        <v>41998100</v>
      </c>
      <c r="I983" s="167">
        <v>41998100</v>
      </c>
      <c r="J983" s="198">
        <v>41998100</v>
      </c>
      <c r="K983" s="199"/>
    </row>
    <row r="984" spans="1:11" ht="34.5" customHeight="1" x14ac:dyDescent="0.25">
      <c r="A984" s="200" t="s">
        <v>198</v>
      </c>
      <c r="B984" s="201"/>
      <c r="C984" s="165" t="s">
        <v>179</v>
      </c>
      <c r="D984" s="165" t="s">
        <v>167</v>
      </c>
      <c r="E984" s="165" t="s">
        <v>84</v>
      </c>
      <c r="F984" s="169" t="s">
        <v>1089</v>
      </c>
      <c r="G984" s="170"/>
      <c r="H984" s="167">
        <v>41998100</v>
      </c>
      <c r="I984" s="167">
        <v>41998100</v>
      </c>
      <c r="J984" s="198">
        <v>41998100</v>
      </c>
      <c r="K984" s="199"/>
    </row>
    <row r="985" spans="1:11" ht="23.25" customHeight="1" x14ac:dyDescent="0.25">
      <c r="A985" s="200" t="s">
        <v>97</v>
      </c>
      <c r="B985" s="201"/>
      <c r="C985" s="165" t="s">
        <v>179</v>
      </c>
      <c r="D985" s="165" t="s">
        <v>167</v>
      </c>
      <c r="E985" s="165" t="s">
        <v>84</v>
      </c>
      <c r="F985" s="169" t="s">
        <v>1089</v>
      </c>
      <c r="G985" s="169" t="s">
        <v>75</v>
      </c>
      <c r="H985" s="167">
        <v>40069075</v>
      </c>
      <c r="I985" s="167">
        <v>40069075</v>
      </c>
      <c r="J985" s="198">
        <v>40069075</v>
      </c>
      <c r="K985" s="199"/>
    </row>
    <row r="986" spans="1:11" ht="15" customHeight="1" x14ac:dyDescent="0.25">
      <c r="A986" s="200" t="s">
        <v>124</v>
      </c>
      <c r="B986" s="201"/>
      <c r="C986" s="165" t="s">
        <v>179</v>
      </c>
      <c r="D986" s="165" t="s">
        <v>167</v>
      </c>
      <c r="E986" s="165" t="s">
        <v>84</v>
      </c>
      <c r="F986" s="169" t="s">
        <v>1089</v>
      </c>
      <c r="G986" s="169" t="s">
        <v>78</v>
      </c>
      <c r="H986" s="167">
        <v>36211025</v>
      </c>
      <c r="I986" s="167">
        <v>36211025</v>
      </c>
      <c r="J986" s="198">
        <v>36211025</v>
      </c>
      <c r="K986" s="199"/>
    </row>
    <row r="987" spans="1:11" ht="15" customHeight="1" x14ac:dyDescent="0.25">
      <c r="A987" s="200" t="s">
        <v>96</v>
      </c>
      <c r="B987" s="201"/>
      <c r="C987" s="165" t="s">
        <v>179</v>
      </c>
      <c r="D987" s="165" t="s">
        <v>167</v>
      </c>
      <c r="E987" s="165" t="s">
        <v>84</v>
      </c>
      <c r="F987" s="169" t="s">
        <v>1089</v>
      </c>
      <c r="G987" s="169" t="s">
        <v>92</v>
      </c>
      <c r="H987" s="167">
        <v>1929025</v>
      </c>
      <c r="I987" s="167">
        <v>1929025</v>
      </c>
      <c r="J987" s="198">
        <v>1929025</v>
      </c>
      <c r="K987" s="199"/>
    </row>
    <row r="988" spans="1:11" ht="45.75" customHeight="1" x14ac:dyDescent="0.25">
      <c r="A988" s="200" t="s">
        <v>203</v>
      </c>
      <c r="B988" s="201"/>
      <c r="C988" s="165" t="s">
        <v>179</v>
      </c>
      <c r="D988" s="165" t="s">
        <v>167</v>
      </c>
      <c r="E988" s="165" t="s">
        <v>84</v>
      </c>
      <c r="F988" s="169" t="s">
        <v>1089</v>
      </c>
      <c r="G988" s="169" t="s">
        <v>202</v>
      </c>
      <c r="H988" s="167">
        <v>1929025</v>
      </c>
      <c r="I988" s="167">
        <v>1929025</v>
      </c>
      <c r="J988" s="198">
        <v>1929025</v>
      </c>
      <c r="K988" s="199"/>
    </row>
    <row r="989" spans="1:11" ht="15" customHeight="1" x14ac:dyDescent="0.25">
      <c r="A989" s="200" t="s">
        <v>221</v>
      </c>
      <c r="B989" s="201"/>
      <c r="C989" s="165" t="s">
        <v>179</v>
      </c>
      <c r="D989" s="165" t="s">
        <v>167</v>
      </c>
      <c r="E989" s="165" t="s">
        <v>84</v>
      </c>
      <c r="F989" s="169" t="s">
        <v>1089</v>
      </c>
      <c r="G989" s="169" t="s">
        <v>64</v>
      </c>
      <c r="H989" s="167">
        <v>1929025</v>
      </c>
      <c r="I989" s="167">
        <v>1929025</v>
      </c>
      <c r="J989" s="198">
        <v>1929025</v>
      </c>
      <c r="K989" s="199"/>
    </row>
    <row r="990" spans="1:11" ht="34.5" customHeight="1" x14ac:dyDescent="0.25">
      <c r="A990" s="200" t="s">
        <v>376</v>
      </c>
      <c r="B990" s="201"/>
      <c r="C990" s="165" t="s">
        <v>179</v>
      </c>
      <c r="D990" s="165" t="s">
        <v>167</v>
      </c>
      <c r="E990" s="165" t="s">
        <v>84</v>
      </c>
      <c r="F990" s="169" t="s">
        <v>1089</v>
      </c>
      <c r="G990" s="169" t="s">
        <v>66</v>
      </c>
      <c r="H990" s="167">
        <v>1929025</v>
      </c>
      <c r="I990" s="167">
        <v>1929025</v>
      </c>
      <c r="J990" s="198">
        <v>1929025</v>
      </c>
      <c r="K990" s="199"/>
    </row>
    <row r="991" spans="1:11" ht="15" customHeight="1" x14ac:dyDescent="0.25">
      <c r="A991" s="196" t="s">
        <v>122</v>
      </c>
      <c r="B991" s="197"/>
      <c r="C991" s="165" t="s">
        <v>179</v>
      </c>
      <c r="D991" s="165" t="s">
        <v>167</v>
      </c>
      <c r="E991" s="165" t="s">
        <v>84</v>
      </c>
      <c r="F991" s="165" t="s">
        <v>121</v>
      </c>
      <c r="G991" s="165"/>
      <c r="H991" s="167">
        <v>1294050</v>
      </c>
      <c r="I991" s="167">
        <v>1294050</v>
      </c>
      <c r="J991" s="198">
        <v>1294050</v>
      </c>
      <c r="K991" s="199"/>
    </row>
    <row r="992" spans="1:11" ht="23.25" customHeight="1" x14ac:dyDescent="0.25">
      <c r="A992" s="200" t="s">
        <v>1041</v>
      </c>
      <c r="B992" s="201"/>
      <c r="C992" s="165" t="s">
        <v>179</v>
      </c>
      <c r="D992" s="165" t="s">
        <v>167</v>
      </c>
      <c r="E992" s="165" t="s">
        <v>84</v>
      </c>
      <c r="F992" s="169" t="s">
        <v>120</v>
      </c>
      <c r="G992" s="169"/>
      <c r="H992" s="167">
        <v>1294050</v>
      </c>
      <c r="I992" s="167">
        <v>1294050</v>
      </c>
      <c r="J992" s="198">
        <v>1294050</v>
      </c>
      <c r="K992" s="199"/>
    </row>
    <row r="993" spans="1:11" ht="23.25" customHeight="1" x14ac:dyDescent="0.25">
      <c r="A993" s="200" t="s">
        <v>1042</v>
      </c>
      <c r="B993" s="201"/>
      <c r="C993" s="165" t="s">
        <v>179</v>
      </c>
      <c r="D993" s="165" t="s">
        <v>167</v>
      </c>
      <c r="E993" s="165" t="s">
        <v>84</v>
      </c>
      <c r="F993" s="169" t="s">
        <v>119</v>
      </c>
      <c r="G993" s="170"/>
      <c r="H993" s="167">
        <v>1294050</v>
      </c>
      <c r="I993" s="167">
        <v>1294050</v>
      </c>
      <c r="J993" s="198">
        <v>1294050</v>
      </c>
      <c r="K993" s="199"/>
    </row>
    <row r="994" spans="1:11" ht="23.25" customHeight="1" x14ac:dyDescent="0.25">
      <c r="A994" s="200" t="s">
        <v>194</v>
      </c>
      <c r="B994" s="201"/>
      <c r="C994" s="165" t="s">
        <v>179</v>
      </c>
      <c r="D994" s="165" t="s">
        <v>167</v>
      </c>
      <c r="E994" s="165" t="s">
        <v>84</v>
      </c>
      <c r="F994" s="169" t="s">
        <v>1043</v>
      </c>
      <c r="G994" s="170"/>
      <c r="H994" s="167">
        <v>1294050</v>
      </c>
      <c r="I994" s="167">
        <v>1294050</v>
      </c>
      <c r="J994" s="198">
        <v>1294050</v>
      </c>
      <c r="K994" s="199"/>
    </row>
    <row r="995" spans="1:11" ht="23.25" customHeight="1" x14ac:dyDescent="0.25">
      <c r="A995" s="200" t="s">
        <v>97</v>
      </c>
      <c r="B995" s="201"/>
      <c r="C995" s="165" t="s">
        <v>179</v>
      </c>
      <c r="D995" s="165" t="s">
        <v>167</v>
      </c>
      <c r="E995" s="165" t="s">
        <v>84</v>
      </c>
      <c r="F995" s="169" t="s">
        <v>1043</v>
      </c>
      <c r="G995" s="169" t="s">
        <v>75</v>
      </c>
      <c r="H995" s="167">
        <v>1294050</v>
      </c>
      <c r="I995" s="167">
        <v>1294050</v>
      </c>
      <c r="J995" s="198">
        <v>1294050</v>
      </c>
      <c r="K995" s="199"/>
    </row>
    <row r="996" spans="1:11" ht="15" customHeight="1" x14ac:dyDescent="0.25">
      <c r="A996" s="200" t="s">
        <v>124</v>
      </c>
      <c r="B996" s="201"/>
      <c r="C996" s="165" t="s">
        <v>179</v>
      </c>
      <c r="D996" s="165" t="s">
        <v>167</v>
      </c>
      <c r="E996" s="165" t="s">
        <v>84</v>
      </c>
      <c r="F996" s="169" t="s">
        <v>1043</v>
      </c>
      <c r="G996" s="169" t="s">
        <v>78</v>
      </c>
      <c r="H996" s="167">
        <v>1294050</v>
      </c>
      <c r="I996" s="167">
        <v>1294050</v>
      </c>
      <c r="J996" s="198">
        <v>1294050</v>
      </c>
      <c r="K996" s="199"/>
    </row>
    <row r="997" spans="1:11" ht="15" customHeight="1" x14ac:dyDescent="0.25">
      <c r="A997" s="196" t="s">
        <v>197</v>
      </c>
      <c r="B997" s="197"/>
      <c r="C997" s="165" t="s">
        <v>179</v>
      </c>
      <c r="D997" s="165" t="s">
        <v>167</v>
      </c>
      <c r="E997" s="165" t="s">
        <v>187</v>
      </c>
      <c r="F997" s="166"/>
      <c r="G997" s="166"/>
      <c r="H997" s="167">
        <v>103112483.5</v>
      </c>
      <c r="I997" s="167">
        <v>104301951.7</v>
      </c>
      <c r="J997" s="198">
        <v>97980900</v>
      </c>
      <c r="K997" s="199"/>
    </row>
    <row r="998" spans="1:11" ht="15" customHeight="1" x14ac:dyDescent="0.25">
      <c r="A998" s="196" t="s">
        <v>185</v>
      </c>
      <c r="B998" s="197"/>
      <c r="C998" s="165" t="s">
        <v>179</v>
      </c>
      <c r="D998" s="165" t="s">
        <v>167</v>
      </c>
      <c r="E998" s="165" t="s">
        <v>187</v>
      </c>
      <c r="F998" s="165" t="s">
        <v>184</v>
      </c>
      <c r="G998" s="165"/>
      <c r="H998" s="167">
        <v>83549700</v>
      </c>
      <c r="I998" s="167">
        <v>83549700</v>
      </c>
      <c r="J998" s="198">
        <v>83549700</v>
      </c>
      <c r="K998" s="199"/>
    </row>
    <row r="999" spans="1:11" ht="15" customHeight="1" x14ac:dyDescent="0.25">
      <c r="A999" s="200" t="s">
        <v>206</v>
      </c>
      <c r="B999" s="201"/>
      <c r="C999" s="165" t="s">
        <v>179</v>
      </c>
      <c r="D999" s="165" t="s">
        <v>167</v>
      </c>
      <c r="E999" s="165" t="s">
        <v>187</v>
      </c>
      <c r="F999" s="169" t="s">
        <v>183</v>
      </c>
      <c r="G999" s="169"/>
      <c r="H999" s="167">
        <v>62730000</v>
      </c>
      <c r="I999" s="167">
        <v>62730000</v>
      </c>
      <c r="J999" s="198">
        <v>62730000</v>
      </c>
      <c r="K999" s="199"/>
    </row>
    <row r="1000" spans="1:11" ht="23.25" customHeight="1" x14ac:dyDescent="0.25">
      <c r="A1000" s="200" t="s">
        <v>204</v>
      </c>
      <c r="B1000" s="201"/>
      <c r="C1000" s="165" t="s">
        <v>179</v>
      </c>
      <c r="D1000" s="165" t="s">
        <v>167</v>
      </c>
      <c r="E1000" s="165" t="s">
        <v>187</v>
      </c>
      <c r="F1000" s="169" t="s">
        <v>874</v>
      </c>
      <c r="G1000" s="170"/>
      <c r="H1000" s="167">
        <v>62730000</v>
      </c>
      <c r="I1000" s="167">
        <v>62730000</v>
      </c>
      <c r="J1000" s="198">
        <v>62730000</v>
      </c>
      <c r="K1000" s="199"/>
    </row>
    <row r="1001" spans="1:11" ht="23.25" customHeight="1" x14ac:dyDescent="0.25">
      <c r="A1001" s="200" t="s">
        <v>1097</v>
      </c>
      <c r="B1001" s="201"/>
      <c r="C1001" s="165" t="s">
        <v>179</v>
      </c>
      <c r="D1001" s="165" t="s">
        <v>167</v>
      </c>
      <c r="E1001" s="165" t="s">
        <v>187</v>
      </c>
      <c r="F1001" s="169" t="s">
        <v>1098</v>
      </c>
      <c r="G1001" s="170"/>
      <c r="H1001" s="167">
        <v>62730000</v>
      </c>
      <c r="I1001" s="167">
        <v>62730000</v>
      </c>
      <c r="J1001" s="198">
        <v>62730000</v>
      </c>
      <c r="K1001" s="199"/>
    </row>
    <row r="1002" spans="1:11" ht="23.25" customHeight="1" x14ac:dyDescent="0.25">
      <c r="A1002" s="200" t="s">
        <v>107</v>
      </c>
      <c r="B1002" s="201"/>
      <c r="C1002" s="165" t="s">
        <v>179</v>
      </c>
      <c r="D1002" s="165" t="s">
        <v>167</v>
      </c>
      <c r="E1002" s="165" t="s">
        <v>187</v>
      </c>
      <c r="F1002" s="169" t="s">
        <v>1098</v>
      </c>
      <c r="G1002" s="169" t="s">
        <v>106</v>
      </c>
      <c r="H1002" s="167">
        <v>62730000</v>
      </c>
      <c r="I1002" s="167">
        <v>62730000</v>
      </c>
      <c r="J1002" s="198">
        <v>62730000</v>
      </c>
      <c r="K1002" s="199"/>
    </row>
    <row r="1003" spans="1:11" ht="23.25" customHeight="1" x14ac:dyDescent="0.25">
      <c r="A1003" s="200" t="s">
        <v>105</v>
      </c>
      <c r="B1003" s="201"/>
      <c r="C1003" s="165" t="s">
        <v>179</v>
      </c>
      <c r="D1003" s="165" t="s">
        <v>167</v>
      </c>
      <c r="E1003" s="165" t="s">
        <v>187</v>
      </c>
      <c r="F1003" s="169" t="s">
        <v>1098</v>
      </c>
      <c r="G1003" s="169" t="s">
        <v>104</v>
      </c>
      <c r="H1003" s="167">
        <v>62730000</v>
      </c>
      <c r="I1003" s="167">
        <v>62730000</v>
      </c>
      <c r="J1003" s="198">
        <v>62730000</v>
      </c>
      <c r="K1003" s="199"/>
    </row>
    <row r="1004" spans="1:11" ht="15" customHeight="1" x14ac:dyDescent="0.25">
      <c r="A1004" s="200" t="s">
        <v>132</v>
      </c>
      <c r="B1004" s="201"/>
      <c r="C1004" s="165" t="s">
        <v>179</v>
      </c>
      <c r="D1004" s="165" t="s">
        <v>167</v>
      </c>
      <c r="E1004" s="165" t="s">
        <v>187</v>
      </c>
      <c r="F1004" s="169" t="s">
        <v>1099</v>
      </c>
      <c r="G1004" s="169"/>
      <c r="H1004" s="167">
        <v>20819700</v>
      </c>
      <c r="I1004" s="167">
        <v>20819700</v>
      </c>
      <c r="J1004" s="198">
        <v>20819700</v>
      </c>
      <c r="K1004" s="199"/>
    </row>
    <row r="1005" spans="1:11" ht="23.25" customHeight="1" x14ac:dyDescent="0.25">
      <c r="A1005" s="200" t="s">
        <v>130</v>
      </c>
      <c r="B1005" s="201"/>
      <c r="C1005" s="165" t="s">
        <v>179</v>
      </c>
      <c r="D1005" s="165" t="s">
        <v>167</v>
      </c>
      <c r="E1005" s="165" t="s">
        <v>187</v>
      </c>
      <c r="F1005" s="169" t="s">
        <v>1100</v>
      </c>
      <c r="G1005" s="170"/>
      <c r="H1005" s="167">
        <v>20819700</v>
      </c>
      <c r="I1005" s="167">
        <v>20819700</v>
      </c>
      <c r="J1005" s="198">
        <v>20819700</v>
      </c>
      <c r="K1005" s="199"/>
    </row>
    <row r="1006" spans="1:11" ht="15" customHeight="1" x14ac:dyDescent="0.25">
      <c r="A1006" s="200" t="s">
        <v>196</v>
      </c>
      <c r="B1006" s="201"/>
      <c r="C1006" s="165" t="s">
        <v>179</v>
      </c>
      <c r="D1006" s="165" t="s">
        <v>167</v>
      </c>
      <c r="E1006" s="165" t="s">
        <v>187</v>
      </c>
      <c r="F1006" s="169" t="s">
        <v>1101</v>
      </c>
      <c r="G1006" s="170"/>
      <c r="H1006" s="167">
        <v>1918000</v>
      </c>
      <c r="I1006" s="167">
        <v>1918000</v>
      </c>
      <c r="J1006" s="198">
        <v>1918000</v>
      </c>
      <c r="K1006" s="199"/>
    </row>
    <row r="1007" spans="1:11" ht="23.25" customHeight="1" x14ac:dyDescent="0.25">
      <c r="A1007" s="200" t="s">
        <v>97</v>
      </c>
      <c r="B1007" s="201"/>
      <c r="C1007" s="165" t="s">
        <v>179</v>
      </c>
      <c r="D1007" s="165" t="s">
        <v>167</v>
      </c>
      <c r="E1007" s="165" t="s">
        <v>187</v>
      </c>
      <c r="F1007" s="169" t="s">
        <v>1101</v>
      </c>
      <c r="G1007" s="169" t="s">
        <v>75</v>
      </c>
      <c r="H1007" s="167">
        <v>1918000</v>
      </c>
      <c r="I1007" s="167">
        <v>1918000</v>
      </c>
      <c r="J1007" s="198">
        <v>1918000</v>
      </c>
      <c r="K1007" s="199"/>
    </row>
    <row r="1008" spans="1:11" ht="15" customHeight="1" x14ac:dyDescent="0.25">
      <c r="A1008" s="200" t="s">
        <v>124</v>
      </c>
      <c r="B1008" s="201"/>
      <c r="C1008" s="165" t="s">
        <v>179</v>
      </c>
      <c r="D1008" s="165" t="s">
        <v>167</v>
      </c>
      <c r="E1008" s="165" t="s">
        <v>187</v>
      </c>
      <c r="F1008" s="169" t="s">
        <v>1101</v>
      </c>
      <c r="G1008" s="169" t="s">
        <v>78</v>
      </c>
      <c r="H1008" s="167">
        <v>1918000</v>
      </c>
      <c r="I1008" s="167">
        <v>1918000</v>
      </c>
      <c r="J1008" s="198">
        <v>1918000</v>
      </c>
      <c r="K1008" s="199"/>
    </row>
    <row r="1009" spans="1:11" ht="15" customHeight="1" x14ac:dyDescent="0.25">
      <c r="A1009" s="200" t="s">
        <v>195</v>
      </c>
      <c r="B1009" s="201"/>
      <c r="C1009" s="165" t="s">
        <v>179</v>
      </c>
      <c r="D1009" s="165" t="s">
        <v>167</v>
      </c>
      <c r="E1009" s="165" t="s">
        <v>187</v>
      </c>
      <c r="F1009" s="169" t="s">
        <v>1102</v>
      </c>
      <c r="G1009" s="170"/>
      <c r="H1009" s="167">
        <v>18901700</v>
      </c>
      <c r="I1009" s="167">
        <v>18901700</v>
      </c>
      <c r="J1009" s="198">
        <v>18901700</v>
      </c>
      <c r="K1009" s="199"/>
    </row>
    <row r="1010" spans="1:11" ht="23.25" customHeight="1" x14ac:dyDescent="0.25">
      <c r="A1010" s="200" t="s">
        <v>97</v>
      </c>
      <c r="B1010" s="201"/>
      <c r="C1010" s="165" t="s">
        <v>179</v>
      </c>
      <c r="D1010" s="165" t="s">
        <v>167</v>
      </c>
      <c r="E1010" s="165" t="s">
        <v>187</v>
      </c>
      <c r="F1010" s="169" t="s">
        <v>1102</v>
      </c>
      <c r="G1010" s="169" t="s">
        <v>75</v>
      </c>
      <c r="H1010" s="167">
        <v>18901700</v>
      </c>
      <c r="I1010" s="167">
        <v>18901700</v>
      </c>
      <c r="J1010" s="198">
        <v>18901700</v>
      </c>
      <c r="K1010" s="199"/>
    </row>
    <row r="1011" spans="1:11" ht="15" customHeight="1" x14ac:dyDescent="0.25">
      <c r="A1011" s="200" t="s">
        <v>124</v>
      </c>
      <c r="B1011" s="201"/>
      <c r="C1011" s="165" t="s">
        <v>179</v>
      </c>
      <c r="D1011" s="165" t="s">
        <v>167</v>
      </c>
      <c r="E1011" s="165" t="s">
        <v>187</v>
      </c>
      <c r="F1011" s="169" t="s">
        <v>1102</v>
      </c>
      <c r="G1011" s="169" t="s">
        <v>78</v>
      </c>
      <c r="H1011" s="167">
        <v>18901700</v>
      </c>
      <c r="I1011" s="167">
        <v>18901700</v>
      </c>
      <c r="J1011" s="198">
        <v>18901700</v>
      </c>
      <c r="K1011" s="199"/>
    </row>
    <row r="1012" spans="1:11" ht="15" customHeight="1" x14ac:dyDescent="0.25">
      <c r="A1012" s="196" t="s">
        <v>122</v>
      </c>
      <c r="B1012" s="197"/>
      <c r="C1012" s="165" t="s">
        <v>179</v>
      </c>
      <c r="D1012" s="165" t="s">
        <v>167</v>
      </c>
      <c r="E1012" s="165" t="s">
        <v>187</v>
      </c>
      <c r="F1012" s="165" t="s">
        <v>121</v>
      </c>
      <c r="G1012" s="165"/>
      <c r="H1012" s="167">
        <v>13009200</v>
      </c>
      <c r="I1012" s="167">
        <v>13009200</v>
      </c>
      <c r="J1012" s="198">
        <v>13009200</v>
      </c>
      <c r="K1012" s="199"/>
    </row>
    <row r="1013" spans="1:11" ht="23.25" customHeight="1" x14ac:dyDescent="0.25">
      <c r="A1013" s="200" t="s">
        <v>1041</v>
      </c>
      <c r="B1013" s="201"/>
      <c r="C1013" s="165" t="s">
        <v>179</v>
      </c>
      <c r="D1013" s="165" t="s">
        <v>167</v>
      </c>
      <c r="E1013" s="165" t="s">
        <v>187</v>
      </c>
      <c r="F1013" s="169" t="s">
        <v>120</v>
      </c>
      <c r="G1013" s="169"/>
      <c r="H1013" s="167">
        <v>13009200</v>
      </c>
      <c r="I1013" s="167">
        <v>13009200</v>
      </c>
      <c r="J1013" s="198">
        <v>13009200</v>
      </c>
      <c r="K1013" s="199"/>
    </row>
    <row r="1014" spans="1:11" ht="23.25" customHeight="1" x14ac:dyDescent="0.25">
      <c r="A1014" s="200" t="s">
        <v>1042</v>
      </c>
      <c r="B1014" s="201"/>
      <c r="C1014" s="165" t="s">
        <v>179</v>
      </c>
      <c r="D1014" s="165" t="s">
        <v>167</v>
      </c>
      <c r="E1014" s="165" t="s">
        <v>187</v>
      </c>
      <c r="F1014" s="169" t="s">
        <v>119</v>
      </c>
      <c r="G1014" s="170"/>
      <c r="H1014" s="167">
        <v>13009200</v>
      </c>
      <c r="I1014" s="167">
        <v>13009200</v>
      </c>
      <c r="J1014" s="198">
        <v>13009200</v>
      </c>
      <c r="K1014" s="199"/>
    </row>
    <row r="1015" spans="1:11" ht="23.25" customHeight="1" x14ac:dyDescent="0.25">
      <c r="A1015" s="200" t="s">
        <v>194</v>
      </c>
      <c r="B1015" s="201"/>
      <c r="C1015" s="165" t="s">
        <v>179</v>
      </c>
      <c r="D1015" s="165" t="s">
        <v>167</v>
      </c>
      <c r="E1015" s="165" t="s">
        <v>187</v>
      </c>
      <c r="F1015" s="169" t="s">
        <v>1043</v>
      </c>
      <c r="G1015" s="170"/>
      <c r="H1015" s="167">
        <v>13009200</v>
      </c>
      <c r="I1015" s="167">
        <v>13009200</v>
      </c>
      <c r="J1015" s="198">
        <v>13009200</v>
      </c>
      <c r="K1015" s="199"/>
    </row>
    <row r="1016" spans="1:11" ht="23.25" customHeight="1" x14ac:dyDescent="0.25">
      <c r="A1016" s="200" t="s">
        <v>97</v>
      </c>
      <c r="B1016" s="201"/>
      <c r="C1016" s="165" t="s">
        <v>179</v>
      </c>
      <c r="D1016" s="165" t="s">
        <v>167</v>
      </c>
      <c r="E1016" s="165" t="s">
        <v>187</v>
      </c>
      <c r="F1016" s="169" t="s">
        <v>1043</v>
      </c>
      <c r="G1016" s="169" t="s">
        <v>75</v>
      </c>
      <c r="H1016" s="167">
        <v>13009200</v>
      </c>
      <c r="I1016" s="167">
        <v>13009200</v>
      </c>
      <c r="J1016" s="198">
        <v>13009200</v>
      </c>
      <c r="K1016" s="199"/>
    </row>
    <row r="1017" spans="1:11" ht="15" customHeight="1" x14ac:dyDescent="0.25">
      <c r="A1017" s="200" t="s">
        <v>124</v>
      </c>
      <c r="B1017" s="201"/>
      <c r="C1017" s="165" t="s">
        <v>179</v>
      </c>
      <c r="D1017" s="165" t="s">
        <v>167</v>
      </c>
      <c r="E1017" s="165" t="s">
        <v>187</v>
      </c>
      <c r="F1017" s="169" t="s">
        <v>1043</v>
      </c>
      <c r="G1017" s="169" t="s">
        <v>78</v>
      </c>
      <c r="H1017" s="167">
        <v>13009200</v>
      </c>
      <c r="I1017" s="167">
        <v>13009200</v>
      </c>
      <c r="J1017" s="198">
        <v>13009200</v>
      </c>
      <c r="K1017" s="199"/>
    </row>
    <row r="1018" spans="1:11" ht="23.25" customHeight="1" x14ac:dyDescent="0.25">
      <c r="A1018" s="196" t="s">
        <v>193</v>
      </c>
      <c r="B1018" s="197"/>
      <c r="C1018" s="165" t="s">
        <v>179</v>
      </c>
      <c r="D1018" s="165" t="s">
        <v>167</v>
      </c>
      <c r="E1018" s="165" t="s">
        <v>187</v>
      </c>
      <c r="F1018" s="165" t="s">
        <v>192</v>
      </c>
      <c r="G1018" s="165"/>
      <c r="H1018" s="167">
        <v>6553583.5</v>
      </c>
      <c r="I1018" s="167">
        <v>7743051.7000000002</v>
      </c>
      <c r="J1018" s="198">
        <v>1422000</v>
      </c>
      <c r="K1018" s="199"/>
    </row>
    <row r="1019" spans="1:11" ht="34.5" customHeight="1" x14ac:dyDescent="0.25">
      <c r="A1019" s="200" t="s">
        <v>191</v>
      </c>
      <c r="B1019" s="201"/>
      <c r="C1019" s="165" t="s">
        <v>179</v>
      </c>
      <c r="D1019" s="165" t="s">
        <v>167</v>
      </c>
      <c r="E1019" s="165" t="s">
        <v>187</v>
      </c>
      <c r="F1019" s="169" t="s">
        <v>190</v>
      </c>
      <c r="G1019" s="169"/>
      <c r="H1019" s="167">
        <v>6553583.5</v>
      </c>
      <c r="I1019" s="167">
        <v>7743051.7000000002</v>
      </c>
      <c r="J1019" s="198">
        <v>1422000</v>
      </c>
      <c r="K1019" s="199"/>
    </row>
    <row r="1020" spans="1:11" ht="15" customHeight="1" x14ac:dyDescent="0.25">
      <c r="A1020" s="200" t="s">
        <v>189</v>
      </c>
      <c r="B1020" s="201"/>
      <c r="C1020" s="165" t="s">
        <v>179</v>
      </c>
      <c r="D1020" s="165" t="s">
        <v>167</v>
      </c>
      <c r="E1020" s="165" t="s">
        <v>187</v>
      </c>
      <c r="F1020" s="169" t="s">
        <v>188</v>
      </c>
      <c r="G1020" s="170"/>
      <c r="H1020" s="167">
        <v>6553583.5</v>
      </c>
      <c r="I1020" s="167">
        <v>7743051.7000000002</v>
      </c>
      <c r="J1020" s="198">
        <v>1422000</v>
      </c>
      <c r="K1020" s="199"/>
    </row>
    <row r="1021" spans="1:11" ht="34.5" customHeight="1" x14ac:dyDescent="0.25">
      <c r="A1021" s="200" t="s">
        <v>530</v>
      </c>
      <c r="B1021" s="201"/>
      <c r="C1021" s="165" t="s">
        <v>179</v>
      </c>
      <c r="D1021" s="165" t="s">
        <v>167</v>
      </c>
      <c r="E1021" s="165" t="s">
        <v>187</v>
      </c>
      <c r="F1021" s="169" t="s">
        <v>531</v>
      </c>
      <c r="G1021" s="170"/>
      <c r="H1021" s="167">
        <v>6553583.5</v>
      </c>
      <c r="I1021" s="167">
        <v>7130051.7000000002</v>
      </c>
      <c r="J1021" s="198">
        <v>0</v>
      </c>
      <c r="K1021" s="199"/>
    </row>
    <row r="1022" spans="1:11" ht="23.25" customHeight="1" x14ac:dyDescent="0.25">
      <c r="A1022" s="200" t="s">
        <v>107</v>
      </c>
      <c r="B1022" s="201"/>
      <c r="C1022" s="165" t="s">
        <v>179</v>
      </c>
      <c r="D1022" s="165" t="s">
        <v>167</v>
      </c>
      <c r="E1022" s="165" t="s">
        <v>187</v>
      </c>
      <c r="F1022" s="169" t="s">
        <v>531</v>
      </c>
      <c r="G1022" s="169" t="s">
        <v>106</v>
      </c>
      <c r="H1022" s="167">
        <v>6553583.5</v>
      </c>
      <c r="I1022" s="167">
        <v>7130051.7000000002</v>
      </c>
      <c r="J1022" s="198">
        <v>0</v>
      </c>
      <c r="K1022" s="199"/>
    </row>
    <row r="1023" spans="1:11" ht="23.25" customHeight="1" x14ac:dyDescent="0.25">
      <c r="A1023" s="200" t="s">
        <v>105</v>
      </c>
      <c r="B1023" s="201"/>
      <c r="C1023" s="165" t="s">
        <v>179</v>
      </c>
      <c r="D1023" s="165" t="s">
        <v>167</v>
      </c>
      <c r="E1023" s="165" t="s">
        <v>187</v>
      </c>
      <c r="F1023" s="169" t="s">
        <v>531</v>
      </c>
      <c r="G1023" s="169" t="s">
        <v>104</v>
      </c>
      <c r="H1023" s="167">
        <v>6553583.5</v>
      </c>
      <c r="I1023" s="167">
        <v>7130051.7000000002</v>
      </c>
      <c r="J1023" s="198">
        <v>0</v>
      </c>
      <c r="K1023" s="199"/>
    </row>
    <row r="1024" spans="1:11" ht="124.5" customHeight="1" x14ac:dyDescent="0.25">
      <c r="A1024" s="200" t="s">
        <v>1103</v>
      </c>
      <c r="B1024" s="201"/>
      <c r="C1024" s="165" t="s">
        <v>179</v>
      </c>
      <c r="D1024" s="165" t="s">
        <v>167</v>
      </c>
      <c r="E1024" s="165" t="s">
        <v>187</v>
      </c>
      <c r="F1024" s="169" t="s">
        <v>532</v>
      </c>
      <c r="G1024" s="170"/>
      <c r="H1024" s="167">
        <v>0</v>
      </c>
      <c r="I1024" s="167">
        <v>613000</v>
      </c>
      <c r="J1024" s="198">
        <v>1422000</v>
      </c>
      <c r="K1024" s="199"/>
    </row>
    <row r="1025" spans="1:11" ht="23.25" customHeight="1" x14ac:dyDescent="0.25">
      <c r="A1025" s="200" t="s">
        <v>107</v>
      </c>
      <c r="B1025" s="201"/>
      <c r="C1025" s="165" t="s">
        <v>179</v>
      </c>
      <c r="D1025" s="165" t="s">
        <v>167</v>
      </c>
      <c r="E1025" s="165" t="s">
        <v>187</v>
      </c>
      <c r="F1025" s="169" t="s">
        <v>532</v>
      </c>
      <c r="G1025" s="169" t="s">
        <v>106</v>
      </c>
      <c r="H1025" s="167">
        <v>0</v>
      </c>
      <c r="I1025" s="167">
        <v>613000</v>
      </c>
      <c r="J1025" s="198">
        <v>1422000</v>
      </c>
      <c r="K1025" s="199"/>
    </row>
    <row r="1026" spans="1:11" ht="23.25" customHeight="1" x14ac:dyDescent="0.25">
      <c r="A1026" s="200" t="s">
        <v>105</v>
      </c>
      <c r="B1026" s="201"/>
      <c r="C1026" s="165" t="s">
        <v>179</v>
      </c>
      <c r="D1026" s="165" t="s">
        <v>167</v>
      </c>
      <c r="E1026" s="165" t="s">
        <v>187</v>
      </c>
      <c r="F1026" s="169" t="s">
        <v>532</v>
      </c>
      <c r="G1026" s="169" t="s">
        <v>104</v>
      </c>
      <c r="H1026" s="167">
        <v>0</v>
      </c>
      <c r="I1026" s="167">
        <v>613000</v>
      </c>
      <c r="J1026" s="198">
        <v>1422000</v>
      </c>
      <c r="K1026" s="199"/>
    </row>
    <row r="1027" spans="1:11" ht="15" customHeight="1" x14ac:dyDescent="0.25">
      <c r="A1027" s="196" t="s">
        <v>785</v>
      </c>
      <c r="B1027" s="197"/>
      <c r="C1027" s="165" t="s">
        <v>179</v>
      </c>
      <c r="D1027" s="165" t="s">
        <v>178</v>
      </c>
      <c r="E1027" s="165"/>
      <c r="F1027" s="166"/>
      <c r="G1027" s="166"/>
      <c r="H1027" s="167">
        <v>95977000</v>
      </c>
      <c r="I1027" s="167">
        <v>95977000</v>
      </c>
      <c r="J1027" s="198">
        <v>95977000</v>
      </c>
      <c r="K1027" s="199"/>
    </row>
    <row r="1028" spans="1:11" ht="15" customHeight="1" x14ac:dyDescent="0.25">
      <c r="A1028" s="196" t="s">
        <v>186</v>
      </c>
      <c r="B1028" s="197"/>
      <c r="C1028" s="165" t="s">
        <v>179</v>
      </c>
      <c r="D1028" s="165" t="s">
        <v>178</v>
      </c>
      <c r="E1028" s="165" t="s">
        <v>61</v>
      </c>
      <c r="F1028" s="166"/>
      <c r="G1028" s="166"/>
      <c r="H1028" s="167">
        <v>95977000</v>
      </c>
      <c r="I1028" s="167">
        <v>95977000</v>
      </c>
      <c r="J1028" s="198">
        <v>95977000</v>
      </c>
      <c r="K1028" s="199"/>
    </row>
    <row r="1029" spans="1:11" ht="15" customHeight="1" x14ac:dyDescent="0.25">
      <c r="A1029" s="196" t="s">
        <v>185</v>
      </c>
      <c r="B1029" s="197"/>
      <c r="C1029" s="165" t="s">
        <v>179</v>
      </c>
      <c r="D1029" s="165" t="s">
        <v>178</v>
      </c>
      <c r="E1029" s="165" t="s">
        <v>61</v>
      </c>
      <c r="F1029" s="165" t="s">
        <v>184</v>
      </c>
      <c r="G1029" s="165"/>
      <c r="H1029" s="167">
        <v>95977000</v>
      </c>
      <c r="I1029" s="167">
        <v>95977000</v>
      </c>
      <c r="J1029" s="198">
        <v>95977000</v>
      </c>
      <c r="K1029" s="199"/>
    </row>
    <row r="1030" spans="1:11" ht="15" customHeight="1" x14ac:dyDescent="0.25">
      <c r="A1030" s="200" t="s">
        <v>206</v>
      </c>
      <c r="B1030" s="201"/>
      <c r="C1030" s="165" t="s">
        <v>179</v>
      </c>
      <c r="D1030" s="165" t="s">
        <v>178</v>
      </c>
      <c r="E1030" s="165" t="s">
        <v>61</v>
      </c>
      <c r="F1030" s="169" t="s">
        <v>183</v>
      </c>
      <c r="G1030" s="169"/>
      <c r="H1030" s="167">
        <v>95977000</v>
      </c>
      <c r="I1030" s="167">
        <v>95977000</v>
      </c>
      <c r="J1030" s="198">
        <v>95977000</v>
      </c>
      <c r="K1030" s="199"/>
    </row>
    <row r="1031" spans="1:11" ht="23.25" customHeight="1" x14ac:dyDescent="0.25">
      <c r="A1031" s="200" t="s">
        <v>204</v>
      </c>
      <c r="B1031" s="201"/>
      <c r="C1031" s="165" t="s">
        <v>179</v>
      </c>
      <c r="D1031" s="165" t="s">
        <v>178</v>
      </c>
      <c r="E1031" s="165" t="s">
        <v>61</v>
      </c>
      <c r="F1031" s="169" t="s">
        <v>874</v>
      </c>
      <c r="G1031" s="170"/>
      <c r="H1031" s="167">
        <v>95977000</v>
      </c>
      <c r="I1031" s="167">
        <v>95977000</v>
      </c>
      <c r="J1031" s="198">
        <v>95977000</v>
      </c>
      <c r="K1031" s="199"/>
    </row>
    <row r="1032" spans="1:11" ht="45.75" customHeight="1" x14ac:dyDescent="0.25">
      <c r="A1032" s="200" t="s">
        <v>181</v>
      </c>
      <c r="B1032" s="201"/>
      <c r="C1032" s="165" t="s">
        <v>179</v>
      </c>
      <c r="D1032" s="165" t="s">
        <v>178</v>
      </c>
      <c r="E1032" s="165" t="s">
        <v>61</v>
      </c>
      <c r="F1032" s="169" t="s">
        <v>875</v>
      </c>
      <c r="G1032" s="170"/>
      <c r="H1032" s="167">
        <v>95977000</v>
      </c>
      <c r="I1032" s="167">
        <v>95977000</v>
      </c>
      <c r="J1032" s="198">
        <v>95977000</v>
      </c>
      <c r="K1032" s="199"/>
    </row>
    <row r="1033" spans="1:11" ht="23.25" customHeight="1" x14ac:dyDescent="0.25">
      <c r="A1033" s="200" t="s">
        <v>107</v>
      </c>
      <c r="B1033" s="201"/>
      <c r="C1033" s="165" t="s">
        <v>179</v>
      </c>
      <c r="D1033" s="165" t="s">
        <v>178</v>
      </c>
      <c r="E1033" s="165" t="s">
        <v>61</v>
      </c>
      <c r="F1033" s="169" t="s">
        <v>875</v>
      </c>
      <c r="G1033" s="169" t="s">
        <v>106</v>
      </c>
      <c r="H1033" s="167">
        <v>950000</v>
      </c>
      <c r="I1033" s="167">
        <v>950000</v>
      </c>
      <c r="J1033" s="198">
        <v>950000</v>
      </c>
      <c r="K1033" s="199"/>
    </row>
    <row r="1034" spans="1:11" ht="23.25" customHeight="1" x14ac:dyDescent="0.25">
      <c r="A1034" s="200" t="s">
        <v>105</v>
      </c>
      <c r="B1034" s="201"/>
      <c r="C1034" s="165" t="s">
        <v>179</v>
      </c>
      <c r="D1034" s="165" t="s">
        <v>178</v>
      </c>
      <c r="E1034" s="165" t="s">
        <v>61</v>
      </c>
      <c r="F1034" s="169" t="s">
        <v>875</v>
      </c>
      <c r="G1034" s="169" t="s">
        <v>104</v>
      </c>
      <c r="H1034" s="167">
        <v>950000</v>
      </c>
      <c r="I1034" s="167">
        <v>950000</v>
      </c>
      <c r="J1034" s="198">
        <v>950000</v>
      </c>
      <c r="K1034" s="199"/>
    </row>
    <row r="1035" spans="1:11" ht="15" customHeight="1" x14ac:dyDescent="0.25">
      <c r="A1035" s="200" t="s">
        <v>103</v>
      </c>
      <c r="B1035" s="201"/>
      <c r="C1035" s="165" t="s">
        <v>179</v>
      </c>
      <c r="D1035" s="165" t="s">
        <v>178</v>
      </c>
      <c r="E1035" s="165" t="s">
        <v>61</v>
      </c>
      <c r="F1035" s="169" t="s">
        <v>875</v>
      </c>
      <c r="G1035" s="169" t="s">
        <v>102</v>
      </c>
      <c r="H1035" s="167">
        <v>95027000</v>
      </c>
      <c r="I1035" s="167">
        <v>95027000</v>
      </c>
      <c r="J1035" s="198">
        <v>95027000</v>
      </c>
      <c r="K1035" s="199"/>
    </row>
    <row r="1036" spans="1:11" ht="15" customHeight="1" x14ac:dyDescent="0.25">
      <c r="A1036" s="200" t="s">
        <v>180</v>
      </c>
      <c r="B1036" s="201"/>
      <c r="C1036" s="165" t="s">
        <v>179</v>
      </c>
      <c r="D1036" s="165" t="s">
        <v>178</v>
      </c>
      <c r="E1036" s="165" t="s">
        <v>61</v>
      </c>
      <c r="F1036" s="169" t="s">
        <v>875</v>
      </c>
      <c r="G1036" s="169" t="s">
        <v>177</v>
      </c>
      <c r="H1036" s="167">
        <v>95027000</v>
      </c>
      <c r="I1036" s="167">
        <v>95027000</v>
      </c>
      <c r="J1036" s="198">
        <v>95027000</v>
      </c>
      <c r="K1036" s="199"/>
    </row>
    <row r="1037" spans="1:11" ht="15" customHeight="1" x14ac:dyDescent="0.25">
      <c r="A1037" s="213" t="s">
        <v>716</v>
      </c>
      <c r="B1037" s="214"/>
      <c r="C1037" s="166" t="s">
        <v>138</v>
      </c>
      <c r="D1037" s="166"/>
      <c r="E1037" s="166"/>
      <c r="F1037" s="166"/>
      <c r="G1037" s="166"/>
      <c r="H1037" s="171">
        <v>785674410</v>
      </c>
      <c r="I1037" s="171">
        <v>779618440</v>
      </c>
      <c r="J1037" s="215">
        <v>778123820</v>
      </c>
      <c r="K1037" s="216"/>
    </row>
    <row r="1038" spans="1:11" ht="15" customHeight="1" x14ac:dyDescent="0.25">
      <c r="A1038" s="196" t="s">
        <v>770</v>
      </c>
      <c r="B1038" s="197"/>
      <c r="C1038" s="165" t="s">
        <v>138</v>
      </c>
      <c r="D1038" s="165" t="s">
        <v>52</v>
      </c>
      <c r="E1038" s="165"/>
      <c r="F1038" s="166"/>
      <c r="G1038" s="166"/>
      <c r="H1038" s="167">
        <v>20145600</v>
      </c>
      <c r="I1038" s="167">
        <v>20145600</v>
      </c>
      <c r="J1038" s="198">
        <v>20145600</v>
      </c>
      <c r="K1038" s="199"/>
    </row>
    <row r="1039" spans="1:11" ht="34.5" customHeight="1" x14ac:dyDescent="0.25">
      <c r="A1039" s="196" t="s">
        <v>135</v>
      </c>
      <c r="B1039" s="197"/>
      <c r="C1039" s="165" t="s">
        <v>138</v>
      </c>
      <c r="D1039" s="165" t="s">
        <v>52</v>
      </c>
      <c r="E1039" s="165" t="s">
        <v>61</v>
      </c>
      <c r="F1039" s="166"/>
      <c r="G1039" s="166"/>
      <c r="H1039" s="167">
        <v>20145600</v>
      </c>
      <c r="I1039" s="167">
        <v>20145600</v>
      </c>
      <c r="J1039" s="198">
        <v>20145600</v>
      </c>
      <c r="K1039" s="199"/>
    </row>
    <row r="1040" spans="1:11" ht="23.25" customHeight="1" x14ac:dyDescent="0.25">
      <c r="A1040" s="196" t="s">
        <v>134</v>
      </c>
      <c r="B1040" s="197"/>
      <c r="C1040" s="165" t="s">
        <v>138</v>
      </c>
      <c r="D1040" s="165" t="s">
        <v>52</v>
      </c>
      <c r="E1040" s="165" t="s">
        <v>61</v>
      </c>
      <c r="F1040" s="165" t="s">
        <v>133</v>
      </c>
      <c r="G1040" s="165"/>
      <c r="H1040" s="167">
        <v>20145600</v>
      </c>
      <c r="I1040" s="167">
        <v>20145600</v>
      </c>
      <c r="J1040" s="198">
        <v>20145600</v>
      </c>
      <c r="K1040" s="199"/>
    </row>
    <row r="1041" spans="1:11" ht="15" customHeight="1" x14ac:dyDescent="0.25">
      <c r="A1041" s="200" t="s">
        <v>132</v>
      </c>
      <c r="B1041" s="201"/>
      <c r="C1041" s="165" t="s">
        <v>138</v>
      </c>
      <c r="D1041" s="165" t="s">
        <v>52</v>
      </c>
      <c r="E1041" s="165" t="s">
        <v>61</v>
      </c>
      <c r="F1041" s="169" t="s">
        <v>131</v>
      </c>
      <c r="G1041" s="169"/>
      <c r="H1041" s="167">
        <v>20145600</v>
      </c>
      <c r="I1041" s="167">
        <v>20145600</v>
      </c>
      <c r="J1041" s="198">
        <v>20145600</v>
      </c>
      <c r="K1041" s="199"/>
    </row>
    <row r="1042" spans="1:11" ht="23.25" customHeight="1" x14ac:dyDescent="0.25">
      <c r="A1042" s="200" t="s">
        <v>130</v>
      </c>
      <c r="B1042" s="201"/>
      <c r="C1042" s="165" t="s">
        <v>138</v>
      </c>
      <c r="D1042" s="165" t="s">
        <v>52</v>
      </c>
      <c r="E1042" s="165" t="s">
        <v>61</v>
      </c>
      <c r="F1042" s="169" t="s">
        <v>129</v>
      </c>
      <c r="G1042" s="170"/>
      <c r="H1042" s="167">
        <v>20145600</v>
      </c>
      <c r="I1042" s="167">
        <v>20145600</v>
      </c>
      <c r="J1042" s="198">
        <v>20145600</v>
      </c>
      <c r="K1042" s="199"/>
    </row>
    <row r="1043" spans="1:11" ht="15" customHeight="1" x14ac:dyDescent="0.25">
      <c r="A1043" s="200" t="s">
        <v>487</v>
      </c>
      <c r="B1043" s="201"/>
      <c r="C1043" s="165" t="s">
        <v>138</v>
      </c>
      <c r="D1043" s="165" t="s">
        <v>52</v>
      </c>
      <c r="E1043" s="165" t="s">
        <v>61</v>
      </c>
      <c r="F1043" s="169" t="s">
        <v>499</v>
      </c>
      <c r="G1043" s="170"/>
      <c r="H1043" s="167">
        <v>20145600</v>
      </c>
      <c r="I1043" s="167">
        <v>20145600</v>
      </c>
      <c r="J1043" s="198">
        <v>20145600</v>
      </c>
      <c r="K1043" s="199"/>
    </row>
    <row r="1044" spans="1:11" ht="45.75" customHeight="1" x14ac:dyDescent="0.25">
      <c r="A1044" s="200" t="s">
        <v>111</v>
      </c>
      <c r="B1044" s="201"/>
      <c r="C1044" s="165" t="s">
        <v>138</v>
      </c>
      <c r="D1044" s="165" t="s">
        <v>52</v>
      </c>
      <c r="E1044" s="165" t="s">
        <v>61</v>
      </c>
      <c r="F1044" s="169" t="s">
        <v>499</v>
      </c>
      <c r="G1044" s="169" t="s">
        <v>110</v>
      </c>
      <c r="H1044" s="167">
        <v>19645600</v>
      </c>
      <c r="I1044" s="167">
        <v>19645600</v>
      </c>
      <c r="J1044" s="198">
        <v>19645600</v>
      </c>
      <c r="K1044" s="199"/>
    </row>
    <row r="1045" spans="1:11" ht="23.25" customHeight="1" x14ac:dyDescent="0.25">
      <c r="A1045" s="200" t="s">
        <v>225</v>
      </c>
      <c r="B1045" s="201"/>
      <c r="C1045" s="165" t="s">
        <v>138</v>
      </c>
      <c r="D1045" s="165" t="s">
        <v>52</v>
      </c>
      <c r="E1045" s="165" t="s">
        <v>61</v>
      </c>
      <c r="F1045" s="169" t="s">
        <v>499</v>
      </c>
      <c r="G1045" s="169" t="s">
        <v>222</v>
      </c>
      <c r="H1045" s="167">
        <v>19645600</v>
      </c>
      <c r="I1045" s="167">
        <v>19645600</v>
      </c>
      <c r="J1045" s="198">
        <v>19645600</v>
      </c>
      <c r="K1045" s="199"/>
    </row>
    <row r="1046" spans="1:11" ht="23.25" customHeight="1" x14ac:dyDescent="0.25">
      <c r="A1046" s="200" t="s">
        <v>107</v>
      </c>
      <c r="B1046" s="201"/>
      <c r="C1046" s="165" t="s">
        <v>138</v>
      </c>
      <c r="D1046" s="165" t="s">
        <v>52</v>
      </c>
      <c r="E1046" s="165" t="s">
        <v>61</v>
      </c>
      <c r="F1046" s="169" t="s">
        <v>499</v>
      </c>
      <c r="G1046" s="169" t="s">
        <v>106</v>
      </c>
      <c r="H1046" s="167">
        <v>500000</v>
      </c>
      <c r="I1046" s="167">
        <v>500000</v>
      </c>
      <c r="J1046" s="198">
        <v>500000</v>
      </c>
      <c r="K1046" s="199"/>
    </row>
    <row r="1047" spans="1:11" ht="23.25" customHeight="1" x14ac:dyDescent="0.25">
      <c r="A1047" s="200" t="s">
        <v>105</v>
      </c>
      <c r="B1047" s="201"/>
      <c r="C1047" s="165" t="s">
        <v>138</v>
      </c>
      <c r="D1047" s="165" t="s">
        <v>52</v>
      </c>
      <c r="E1047" s="165" t="s">
        <v>61</v>
      </c>
      <c r="F1047" s="169" t="s">
        <v>499</v>
      </c>
      <c r="G1047" s="169" t="s">
        <v>104</v>
      </c>
      <c r="H1047" s="167">
        <v>500000</v>
      </c>
      <c r="I1047" s="167">
        <v>500000</v>
      </c>
      <c r="J1047" s="198">
        <v>500000</v>
      </c>
      <c r="K1047" s="199"/>
    </row>
    <row r="1048" spans="1:11" ht="15" customHeight="1" x14ac:dyDescent="0.25">
      <c r="A1048" s="196" t="s">
        <v>782</v>
      </c>
      <c r="B1048" s="197"/>
      <c r="C1048" s="165" t="s">
        <v>138</v>
      </c>
      <c r="D1048" s="165" t="s">
        <v>167</v>
      </c>
      <c r="E1048" s="165"/>
      <c r="F1048" s="166"/>
      <c r="G1048" s="166"/>
      <c r="H1048" s="167">
        <v>240060000</v>
      </c>
      <c r="I1048" s="167">
        <v>240060000</v>
      </c>
      <c r="J1048" s="198">
        <v>240060000</v>
      </c>
      <c r="K1048" s="199"/>
    </row>
    <row r="1049" spans="1:11" ht="15" customHeight="1" x14ac:dyDescent="0.25">
      <c r="A1049" s="196" t="s">
        <v>207</v>
      </c>
      <c r="B1049" s="197"/>
      <c r="C1049" s="165" t="s">
        <v>138</v>
      </c>
      <c r="D1049" s="165" t="s">
        <v>167</v>
      </c>
      <c r="E1049" s="165" t="s">
        <v>84</v>
      </c>
      <c r="F1049" s="166"/>
      <c r="G1049" s="166"/>
      <c r="H1049" s="167">
        <v>240060000</v>
      </c>
      <c r="I1049" s="167">
        <v>240060000</v>
      </c>
      <c r="J1049" s="198">
        <v>240060000</v>
      </c>
      <c r="K1049" s="199"/>
    </row>
    <row r="1050" spans="1:11" ht="15" customHeight="1" x14ac:dyDescent="0.25">
      <c r="A1050" s="196" t="s">
        <v>851</v>
      </c>
      <c r="B1050" s="197"/>
      <c r="C1050" s="165" t="s">
        <v>138</v>
      </c>
      <c r="D1050" s="165" t="s">
        <v>167</v>
      </c>
      <c r="E1050" s="165" t="s">
        <v>84</v>
      </c>
      <c r="F1050" s="165" t="s">
        <v>165</v>
      </c>
      <c r="G1050" s="165"/>
      <c r="H1050" s="167">
        <v>240060000</v>
      </c>
      <c r="I1050" s="167">
        <v>240060000</v>
      </c>
      <c r="J1050" s="198">
        <v>240060000</v>
      </c>
      <c r="K1050" s="199"/>
    </row>
    <row r="1051" spans="1:11" ht="15" customHeight="1" x14ac:dyDescent="0.25">
      <c r="A1051" s="200" t="s">
        <v>1104</v>
      </c>
      <c r="B1051" s="201"/>
      <c r="C1051" s="165" t="s">
        <v>138</v>
      </c>
      <c r="D1051" s="165" t="s">
        <v>167</v>
      </c>
      <c r="E1051" s="165" t="s">
        <v>84</v>
      </c>
      <c r="F1051" s="169" t="s">
        <v>1105</v>
      </c>
      <c r="G1051" s="169"/>
      <c r="H1051" s="167">
        <v>240060000</v>
      </c>
      <c r="I1051" s="167">
        <v>240060000</v>
      </c>
      <c r="J1051" s="198">
        <v>240060000</v>
      </c>
      <c r="K1051" s="199"/>
    </row>
    <row r="1052" spans="1:11" ht="23.25" customHeight="1" x14ac:dyDescent="0.25">
      <c r="A1052" s="200" t="s">
        <v>1106</v>
      </c>
      <c r="B1052" s="201"/>
      <c r="C1052" s="165" t="s">
        <v>138</v>
      </c>
      <c r="D1052" s="165" t="s">
        <v>167</v>
      </c>
      <c r="E1052" s="165" t="s">
        <v>84</v>
      </c>
      <c r="F1052" s="169" t="s">
        <v>1107</v>
      </c>
      <c r="G1052" s="170"/>
      <c r="H1052" s="167">
        <v>240060000</v>
      </c>
      <c r="I1052" s="167">
        <v>240060000</v>
      </c>
      <c r="J1052" s="198">
        <v>240060000</v>
      </c>
      <c r="K1052" s="199"/>
    </row>
    <row r="1053" spans="1:11" ht="34.5" customHeight="1" x14ac:dyDescent="0.25">
      <c r="A1053" s="200" t="s">
        <v>1108</v>
      </c>
      <c r="B1053" s="201"/>
      <c r="C1053" s="165" t="s">
        <v>138</v>
      </c>
      <c r="D1053" s="165" t="s">
        <v>167</v>
      </c>
      <c r="E1053" s="165" t="s">
        <v>84</v>
      </c>
      <c r="F1053" s="169" t="s">
        <v>1109</v>
      </c>
      <c r="G1053" s="170"/>
      <c r="H1053" s="167">
        <v>240060000</v>
      </c>
      <c r="I1053" s="167">
        <v>240060000</v>
      </c>
      <c r="J1053" s="198">
        <v>240060000</v>
      </c>
      <c r="K1053" s="199"/>
    </row>
    <row r="1054" spans="1:11" ht="23.25" customHeight="1" x14ac:dyDescent="0.25">
      <c r="A1054" s="200" t="s">
        <v>97</v>
      </c>
      <c r="B1054" s="201"/>
      <c r="C1054" s="165" t="s">
        <v>138</v>
      </c>
      <c r="D1054" s="165" t="s">
        <v>167</v>
      </c>
      <c r="E1054" s="165" t="s">
        <v>84</v>
      </c>
      <c r="F1054" s="169" t="s">
        <v>1109</v>
      </c>
      <c r="G1054" s="169" t="s">
        <v>75</v>
      </c>
      <c r="H1054" s="167">
        <v>240060000</v>
      </c>
      <c r="I1054" s="167">
        <v>240060000</v>
      </c>
      <c r="J1054" s="198">
        <v>240060000</v>
      </c>
      <c r="K1054" s="199"/>
    </row>
    <row r="1055" spans="1:11" ht="15" customHeight="1" x14ac:dyDescent="0.25">
      <c r="A1055" s="200" t="s">
        <v>124</v>
      </c>
      <c r="B1055" s="201"/>
      <c r="C1055" s="165" t="s">
        <v>138</v>
      </c>
      <c r="D1055" s="165" t="s">
        <v>167</v>
      </c>
      <c r="E1055" s="165" t="s">
        <v>84</v>
      </c>
      <c r="F1055" s="169" t="s">
        <v>1109</v>
      </c>
      <c r="G1055" s="169" t="s">
        <v>78</v>
      </c>
      <c r="H1055" s="167">
        <v>193454000</v>
      </c>
      <c r="I1055" s="167">
        <v>193454000</v>
      </c>
      <c r="J1055" s="198">
        <v>193454000</v>
      </c>
      <c r="K1055" s="199"/>
    </row>
    <row r="1056" spans="1:11" ht="15" customHeight="1" x14ac:dyDescent="0.25">
      <c r="A1056" s="200" t="s">
        <v>96</v>
      </c>
      <c r="B1056" s="201"/>
      <c r="C1056" s="165" t="s">
        <v>138</v>
      </c>
      <c r="D1056" s="165" t="s">
        <v>167</v>
      </c>
      <c r="E1056" s="165" t="s">
        <v>84</v>
      </c>
      <c r="F1056" s="169" t="s">
        <v>1109</v>
      </c>
      <c r="G1056" s="169" t="s">
        <v>92</v>
      </c>
      <c r="H1056" s="167">
        <v>46606000</v>
      </c>
      <c r="I1056" s="167">
        <v>46606000</v>
      </c>
      <c r="J1056" s="198">
        <v>46606000</v>
      </c>
      <c r="K1056" s="199"/>
    </row>
    <row r="1057" spans="1:11" ht="15" customHeight="1" x14ac:dyDescent="0.25">
      <c r="A1057" s="196" t="s">
        <v>784</v>
      </c>
      <c r="B1057" s="197"/>
      <c r="C1057" s="165" t="s">
        <v>138</v>
      </c>
      <c r="D1057" s="165" t="s">
        <v>137</v>
      </c>
      <c r="E1057" s="165"/>
      <c r="F1057" s="166"/>
      <c r="G1057" s="166"/>
      <c r="H1057" s="167">
        <v>525468810</v>
      </c>
      <c r="I1057" s="167">
        <v>519412840</v>
      </c>
      <c r="J1057" s="198">
        <v>517918220</v>
      </c>
      <c r="K1057" s="199"/>
    </row>
    <row r="1058" spans="1:11" ht="15" customHeight="1" x14ac:dyDescent="0.25">
      <c r="A1058" s="196" t="s">
        <v>166</v>
      </c>
      <c r="B1058" s="197"/>
      <c r="C1058" s="165" t="s">
        <v>138</v>
      </c>
      <c r="D1058" s="165" t="s">
        <v>137</v>
      </c>
      <c r="E1058" s="165" t="s">
        <v>52</v>
      </c>
      <c r="F1058" s="166"/>
      <c r="G1058" s="166"/>
      <c r="H1058" s="167">
        <v>525468810</v>
      </c>
      <c r="I1058" s="167">
        <v>519412840</v>
      </c>
      <c r="J1058" s="198">
        <v>517918220</v>
      </c>
      <c r="K1058" s="199"/>
    </row>
    <row r="1059" spans="1:11" ht="15" customHeight="1" x14ac:dyDescent="0.25">
      <c r="A1059" s="196" t="s">
        <v>851</v>
      </c>
      <c r="B1059" s="197"/>
      <c r="C1059" s="165" t="s">
        <v>138</v>
      </c>
      <c r="D1059" s="165" t="s">
        <v>137</v>
      </c>
      <c r="E1059" s="165" t="s">
        <v>52</v>
      </c>
      <c r="F1059" s="165" t="s">
        <v>165</v>
      </c>
      <c r="G1059" s="165"/>
      <c r="H1059" s="167">
        <v>525468810</v>
      </c>
      <c r="I1059" s="167">
        <v>519412840</v>
      </c>
      <c r="J1059" s="198">
        <v>517918220</v>
      </c>
      <c r="K1059" s="199"/>
    </row>
    <row r="1060" spans="1:11" ht="15" customHeight="1" x14ac:dyDescent="0.25">
      <c r="A1060" s="200" t="s">
        <v>1110</v>
      </c>
      <c r="B1060" s="201"/>
      <c r="C1060" s="165" t="s">
        <v>138</v>
      </c>
      <c r="D1060" s="165" t="s">
        <v>137</v>
      </c>
      <c r="E1060" s="165" t="s">
        <v>52</v>
      </c>
      <c r="F1060" s="169" t="s">
        <v>164</v>
      </c>
      <c r="G1060" s="169"/>
      <c r="H1060" s="167">
        <v>26466000</v>
      </c>
      <c r="I1060" s="167">
        <v>26466000</v>
      </c>
      <c r="J1060" s="198">
        <v>26466000</v>
      </c>
      <c r="K1060" s="199"/>
    </row>
    <row r="1061" spans="1:11" ht="23.25" customHeight="1" x14ac:dyDescent="0.25">
      <c r="A1061" s="200" t="s">
        <v>163</v>
      </c>
      <c r="B1061" s="201"/>
      <c r="C1061" s="165" t="s">
        <v>138</v>
      </c>
      <c r="D1061" s="165" t="s">
        <v>137</v>
      </c>
      <c r="E1061" s="165" t="s">
        <v>52</v>
      </c>
      <c r="F1061" s="169" t="s">
        <v>162</v>
      </c>
      <c r="G1061" s="170"/>
      <c r="H1061" s="167">
        <v>26466000</v>
      </c>
      <c r="I1061" s="167">
        <v>26466000</v>
      </c>
      <c r="J1061" s="198">
        <v>26466000</v>
      </c>
      <c r="K1061" s="199"/>
    </row>
    <row r="1062" spans="1:11" ht="23.25" customHeight="1" x14ac:dyDescent="0.25">
      <c r="A1062" s="200" t="s">
        <v>161</v>
      </c>
      <c r="B1062" s="201"/>
      <c r="C1062" s="165" t="s">
        <v>138</v>
      </c>
      <c r="D1062" s="165" t="s">
        <v>137</v>
      </c>
      <c r="E1062" s="165" t="s">
        <v>52</v>
      </c>
      <c r="F1062" s="169" t="s">
        <v>160</v>
      </c>
      <c r="G1062" s="170"/>
      <c r="H1062" s="167">
        <v>26466000</v>
      </c>
      <c r="I1062" s="167">
        <v>26466000</v>
      </c>
      <c r="J1062" s="198">
        <v>26466000</v>
      </c>
      <c r="K1062" s="199"/>
    </row>
    <row r="1063" spans="1:11" ht="23.25" customHeight="1" x14ac:dyDescent="0.25">
      <c r="A1063" s="200" t="s">
        <v>97</v>
      </c>
      <c r="B1063" s="201"/>
      <c r="C1063" s="165" t="s">
        <v>138</v>
      </c>
      <c r="D1063" s="165" t="s">
        <v>137</v>
      </c>
      <c r="E1063" s="165" t="s">
        <v>52</v>
      </c>
      <c r="F1063" s="169" t="s">
        <v>160</v>
      </c>
      <c r="G1063" s="169" t="s">
        <v>75</v>
      </c>
      <c r="H1063" s="167">
        <v>26466000</v>
      </c>
      <c r="I1063" s="167">
        <v>26466000</v>
      </c>
      <c r="J1063" s="198">
        <v>26466000</v>
      </c>
      <c r="K1063" s="199"/>
    </row>
    <row r="1064" spans="1:11" ht="15" customHeight="1" x14ac:dyDescent="0.25">
      <c r="A1064" s="200" t="s">
        <v>124</v>
      </c>
      <c r="B1064" s="201"/>
      <c r="C1064" s="165" t="s">
        <v>138</v>
      </c>
      <c r="D1064" s="165" t="s">
        <v>137</v>
      </c>
      <c r="E1064" s="165" t="s">
        <v>52</v>
      </c>
      <c r="F1064" s="169" t="s">
        <v>160</v>
      </c>
      <c r="G1064" s="169" t="s">
        <v>78</v>
      </c>
      <c r="H1064" s="167">
        <v>26466000</v>
      </c>
      <c r="I1064" s="167">
        <v>26466000</v>
      </c>
      <c r="J1064" s="198">
        <v>26466000</v>
      </c>
      <c r="K1064" s="199"/>
    </row>
    <row r="1065" spans="1:11" ht="15" customHeight="1" x14ac:dyDescent="0.25">
      <c r="A1065" s="200" t="s">
        <v>1111</v>
      </c>
      <c r="B1065" s="201"/>
      <c r="C1065" s="165" t="s">
        <v>138</v>
      </c>
      <c r="D1065" s="165" t="s">
        <v>137</v>
      </c>
      <c r="E1065" s="165" t="s">
        <v>52</v>
      </c>
      <c r="F1065" s="169" t="s">
        <v>159</v>
      </c>
      <c r="G1065" s="169"/>
      <c r="H1065" s="167">
        <v>83548870</v>
      </c>
      <c r="I1065" s="167">
        <v>83554470</v>
      </c>
      <c r="J1065" s="198">
        <v>81793000</v>
      </c>
      <c r="K1065" s="199"/>
    </row>
    <row r="1066" spans="1:11" ht="34.5" customHeight="1" x14ac:dyDescent="0.25">
      <c r="A1066" s="200" t="s">
        <v>158</v>
      </c>
      <c r="B1066" s="201"/>
      <c r="C1066" s="165" t="s">
        <v>138</v>
      </c>
      <c r="D1066" s="165" t="s">
        <v>137</v>
      </c>
      <c r="E1066" s="165" t="s">
        <v>52</v>
      </c>
      <c r="F1066" s="169" t="s">
        <v>157</v>
      </c>
      <c r="G1066" s="170"/>
      <c r="H1066" s="167">
        <v>83548870</v>
      </c>
      <c r="I1066" s="167">
        <v>83554470</v>
      </c>
      <c r="J1066" s="198">
        <v>81793000</v>
      </c>
      <c r="K1066" s="199"/>
    </row>
    <row r="1067" spans="1:11" ht="23.25" customHeight="1" x14ac:dyDescent="0.25">
      <c r="A1067" s="200" t="s">
        <v>156</v>
      </c>
      <c r="B1067" s="201"/>
      <c r="C1067" s="165" t="s">
        <v>138</v>
      </c>
      <c r="D1067" s="165" t="s">
        <v>137</v>
      </c>
      <c r="E1067" s="165" t="s">
        <v>52</v>
      </c>
      <c r="F1067" s="169" t="s">
        <v>155</v>
      </c>
      <c r="G1067" s="170"/>
      <c r="H1067" s="167">
        <v>81793000</v>
      </c>
      <c r="I1067" s="167">
        <v>81793000</v>
      </c>
      <c r="J1067" s="198">
        <v>81793000</v>
      </c>
      <c r="K1067" s="199"/>
    </row>
    <row r="1068" spans="1:11" ht="23.25" customHeight="1" x14ac:dyDescent="0.25">
      <c r="A1068" s="200" t="s">
        <v>97</v>
      </c>
      <c r="B1068" s="201"/>
      <c r="C1068" s="165" t="s">
        <v>138</v>
      </c>
      <c r="D1068" s="165" t="s">
        <v>137</v>
      </c>
      <c r="E1068" s="165" t="s">
        <v>52</v>
      </c>
      <c r="F1068" s="169" t="s">
        <v>155</v>
      </c>
      <c r="G1068" s="169" t="s">
        <v>75</v>
      </c>
      <c r="H1068" s="167">
        <v>81793000</v>
      </c>
      <c r="I1068" s="167">
        <v>81793000</v>
      </c>
      <c r="J1068" s="198">
        <v>81793000</v>
      </c>
      <c r="K1068" s="199"/>
    </row>
    <row r="1069" spans="1:11" ht="15" customHeight="1" x14ac:dyDescent="0.25">
      <c r="A1069" s="200" t="s">
        <v>96</v>
      </c>
      <c r="B1069" s="201"/>
      <c r="C1069" s="165" t="s">
        <v>138</v>
      </c>
      <c r="D1069" s="165" t="s">
        <v>137</v>
      </c>
      <c r="E1069" s="165" t="s">
        <v>52</v>
      </c>
      <c r="F1069" s="169" t="s">
        <v>155</v>
      </c>
      <c r="G1069" s="169" t="s">
        <v>92</v>
      </c>
      <c r="H1069" s="167">
        <v>81793000</v>
      </c>
      <c r="I1069" s="167">
        <v>81793000</v>
      </c>
      <c r="J1069" s="198">
        <v>81793000</v>
      </c>
      <c r="K1069" s="199"/>
    </row>
    <row r="1070" spans="1:11" ht="34.5" customHeight="1" x14ac:dyDescent="0.25">
      <c r="A1070" s="200" t="s">
        <v>1112</v>
      </c>
      <c r="B1070" s="201"/>
      <c r="C1070" s="165" t="s">
        <v>138</v>
      </c>
      <c r="D1070" s="165" t="s">
        <v>137</v>
      </c>
      <c r="E1070" s="165" t="s">
        <v>52</v>
      </c>
      <c r="F1070" s="169" t="s">
        <v>154</v>
      </c>
      <c r="G1070" s="170"/>
      <c r="H1070" s="167">
        <v>1755870</v>
      </c>
      <c r="I1070" s="167">
        <v>1761470</v>
      </c>
      <c r="J1070" s="198">
        <v>0</v>
      </c>
      <c r="K1070" s="199"/>
    </row>
    <row r="1071" spans="1:11" ht="23.25" customHeight="1" x14ac:dyDescent="0.25">
      <c r="A1071" s="200" t="s">
        <v>97</v>
      </c>
      <c r="B1071" s="201"/>
      <c r="C1071" s="165" t="s">
        <v>138</v>
      </c>
      <c r="D1071" s="165" t="s">
        <v>137</v>
      </c>
      <c r="E1071" s="165" t="s">
        <v>52</v>
      </c>
      <c r="F1071" s="169" t="s">
        <v>154</v>
      </c>
      <c r="G1071" s="169" t="s">
        <v>75</v>
      </c>
      <c r="H1071" s="167">
        <v>1755870</v>
      </c>
      <c r="I1071" s="167">
        <v>1761470</v>
      </c>
      <c r="J1071" s="198">
        <v>0</v>
      </c>
      <c r="K1071" s="199"/>
    </row>
    <row r="1072" spans="1:11" ht="15" customHeight="1" x14ac:dyDescent="0.25">
      <c r="A1072" s="200" t="s">
        <v>96</v>
      </c>
      <c r="B1072" s="201"/>
      <c r="C1072" s="165" t="s">
        <v>138</v>
      </c>
      <c r="D1072" s="165" t="s">
        <v>137</v>
      </c>
      <c r="E1072" s="165" t="s">
        <v>52</v>
      </c>
      <c r="F1072" s="169" t="s">
        <v>154</v>
      </c>
      <c r="G1072" s="169" t="s">
        <v>92</v>
      </c>
      <c r="H1072" s="167">
        <v>1755870</v>
      </c>
      <c r="I1072" s="167">
        <v>1761470</v>
      </c>
      <c r="J1072" s="198">
        <v>0</v>
      </c>
      <c r="K1072" s="199"/>
    </row>
    <row r="1073" spans="1:11" ht="34.5" customHeight="1" x14ac:dyDescent="0.25">
      <c r="A1073" s="200" t="s">
        <v>915</v>
      </c>
      <c r="B1073" s="201"/>
      <c r="C1073" s="165" t="s">
        <v>138</v>
      </c>
      <c r="D1073" s="165" t="s">
        <v>137</v>
      </c>
      <c r="E1073" s="165" t="s">
        <v>52</v>
      </c>
      <c r="F1073" s="169" t="s">
        <v>153</v>
      </c>
      <c r="G1073" s="169"/>
      <c r="H1073" s="167">
        <v>413509220</v>
      </c>
      <c r="I1073" s="167">
        <v>409392370</v>
      </c>
      <c r="J1073" s="198">
        <v>409659220</v>
      </c>
      <c r="K1073" s="199"/>
    </row>
    <row r="1074" spans="1:11" ht="34.5" customHeight="1" x14ac:dyDescent="0.25">
      <c r="A1074" s="200" t="s">
        <v>152</v>
      </c>
      <c r="B1074" s="201"/>
      <c r="C1074" s="165" t="s">
        <v>138</v>
      </c>
      <c r="D1074" s="165" t="s">
        <v>137</v>
      </c>
      <c r="E1074" s="165" t="s">
        <v>52</v>
      </c>
      <c r="F1074" s="169" t="s">
        <v>151</v>
      </c>
      <c r="G1074" s="170"/>
      <c r="H1074" s="167">
        <v>123980120</v>
      </c>
      <c r="I1074" s="167">
        <v>119863270</v>
      </c>
      <c r="J1074" s="198">
        <v>120130120</v>
      </c>
      <c r="K1074" s="199"/>
    </row>
    <row r="1075" spans="1:11" ht="15" customHeight="1" x14ac:dyDescent="0.25">
      <c r="A1075" s="200" t="s">
        <v>139</v>
      </c>
      <c r="B1075" s="201"/>
      <c r="C1075" s="165" t="s">
        <v>138</v>
      </c>
      <c r="D1075" s="165" t="s">
        <v>137</v>
      </c>
      <c r="E1075" s="165" t="s">
        <v>52</v>
      </c>
      <c r="F1075" s="169" t="s">
        <v>150</v>
      </c>
      <c r="G1075" s="170"/>
      <c r="H1075" s="167">
        <v>6977600</v>
      </c>
      <c r="I1075" s="167">
        <v>6977600</v>
      </c>
      <c r="J1075" s="198">
        <v>6977600</v>
      </c>
      <c r="K1075" s="199"/>
    </row>
    <row r="1076" spans="1:11" ht="23.25" customHeight="1" x14ac:dyDescent="0.25">
      <c r="A1076" s="200" t="s">
        <v>97</v>
      </c>
      <c r="B1076" s="201"/>
      <c r="C1076" s="165" t="s">
        <v>138</v>
      </c>
      <c r="D1076" s="165" t="s">
        <v>137</v>
      </c>
      <c r="E1076" s="165" t="s">
        <v>52</v>
      </c>
      <c r="F1076" s="169" t="s">
        <v>150</v>
      </c>
      <c r="G1076" s="169" t="s">
        <v>75</v>
      </c>
      <c r="H1076" s="167">
        <v>6977600</v>
      </c>
      <c r="I1076" s="167">
        <v>6977600</v>
      </c>
      <c r="J1076" s="198">
        <v>6977600</v>
      </c>
      <c r="K1076" s="199"/>
    </row>
    <row r="1077" spans="1:11" ht="15" customHeight="1" x14ac:dyDescent="0.25">
      <c r="A1077" s="200" t="s">
        <v>124</v>
      </c>
      <c r="B1077" s="201"/>
      <c r="C1077" s="165" t="s">
        <v>138</v>
      </c>
      <c r="D1077" s="165" t="s">
        <v>137</v>
      </c>
      <c r="E1077" s="165" t="s">
        <v>52</v>
      </c>
      <c r="F1077" s="169" t="s">
        <v>150</v>
      </c>
      <c r="G1077" s="169" t="s">
        <v>78</v>
      </c>
      <c r="H1077" s="167">
        <v>5277600</v>
      </c>
      <c r="I1077" s="167">
        <v>5277600</v>
      </c>
      <c r="J1077" s="198">
        <v>5277600</v>
      </c>
      <c r="K1077" s="199"/>
    </row>
    <row r="1078" spans="1:11" ht="15" customHeight="1" x14ac:dyDescent="0.25">
      <c r="A1078" s="200" t="s">
        <v>96</v>
      </c>
      <c r="B1078" s="201"/>
      <c r="C1078" s="165" t="s">
        <v>138</v>
      </c>
      <c r="D1078" s="165" t="s">
        <v>137</v>
      </c>
      <c r="E1078" s="165" t="s">
        <v>52</v>
      </c>
      <c r="F1078" s="169" t="s">
        <v>150</v>
      </c>
      <c r="G1078" s="169" t="s">
        <v>92</v>
      </c>
      <c r="H1078" s="167">
        <v>1700000</v>
      </c>
      <c r="I1078" s="167">
        <v>1700000</v>
      </c>
      <c r="J1078" s="198">
        <v>1700000</v>
      </c>
      <c r="K1078" s="199"/>
    </row>
    <row r="1079" spans="1:11" ht="34.5" customHeight="1" x14ac:dyDescent="0.25">
      <c r="A1079" s="200" t="s">
        <v>149</v>
      </c>
      <c r="B1079" s="201"/>
      <c r="C1079" s="165" t="s">
        <v>138</v>
      </c>
      <c r="D1079" s="165" t="s">
        <v>137</v>
      </c>
      <c r="E1079" s="165" t="s">
        <v>52</v>
      </c>
      <c r="F1079" s="169" t="s">
        <v>148</v>
      </c>
      <c r="G1079" s="170"/>
      <c r="H1079" s="167">
        <v>108301000</v>
      </c>
      <c r="I1079" s="167">
        <v>108301000</v>
      </c>
      <c r="J1079" s="198">
        <v>108301000</v>
      </c>
      <c r="K1079" s="199"/>
    </row>
    <row r="1080" spans="1:11" ht="23.25" customHeight="1" x14ac:dyDescent="0.25">
      <c r="A1080" s="200" t="s">
        <v>97</v>
      </c>
      <c r="B1080" s="201"/>
      <c r="C1080" s="165" t="s">
        <v>138</v>
      </c>
      <c r="D1080" s="165" t="s">
        <v>137</v>
      </c>
      <c r="E1080" s="165" t="s">
        <v>52</v>
      </c>
      <c r="F1080" s="169" t="s">
        <v>148</v>
      </c>
      <c r="G1080" s="169" t="s">
        <v>75</v>
      </c>
      <c r="H1080" s="167">
        <v>108301000</v>
      </c>
      <c r="I1080" s="167">
        <v>108301000</v>
      </c>
      <c r="J1080" s="198">
        <v>108301000</v>
      </c>
      <c r="K1080" s="199"/>
    </row>
    <row r="1081" spans="1:11" ht="15" customHeight="1" x14ac:dyDescent="0.25">
      <c r="A1081" s="200" t="s">
        <v>124</v>
      </c>
      <c r="B1081" s="201"/>
      <c r="C1081" s="165" t="s">
        <v>138</v>
      </c>
      <c r="D1081" s="165" t="s">
        <v>137</v>
      </c>
      <c r="E1081" s="165" t="s">
        <v>52</v>
      </c>
      <c r="F1081" s="169" t="s">
        <v>148</v>
      </c>
      <c r="G1081" s="169" t="s">
        <v>78</v>
      </c>
      <c r="H1081" s="167">
        <v>108301000</v>
      </c>
      <c r="I1081" s="167">
        <v>108301000</v>
      </c>
      <c r="J1081" s="198">
        <v>108301000</v>
      </c>
      <c r="K1081" s="199"/>
    </row>
    <row r="1082" spans="1:11" ht="45.75" customHeight="1" x14ac:dyDescent="0.25">
      <c r="A1082" s="200" t="s">
        <v>147</v>
      </c>
      <c r="B1082" s="201"/>
      <c r="C1082" s="165" t="s">
        <v>138</v>
      </c>
      <c r="D1082" s="165" t="s">
        <v>137</v>
      </c>
      <c r="E1082" s="165" t="s">
        <v>52</v>
      </c>
      <c r="F1082" s="169" t="s">
        <v>146</v>
      </c>
      <c r="G1082" s="170"/>
      <c r="H1082" s="167">
        <v>8701520</v>
      </c>
      <c r="I1082" s="167">
        <v>4584670</v>
      </c>
      <c r="J1082" s="198">
        <v>4851520</v>
      </c>
      <c r="K1082" s="199"/>
    </row>
    <row r="1083" spans="1:11" ht="23.25" customHeight="1" x14ac:dyDescent="0.25">
      <c r="A1083" s="200" t="s">
        <v>97</v>
      </c>
      <c r="B1083" s="201"/>
      <c r="C1083" s="165" t="s">
        <v>138</v>
      </c>
      <c r="D1083" s="165" t="s">
        <v>137</v>
      </c>
      <c r="E1083" s="165" t="s">
        <v>52</v>
      </c>
      <c r="F1083" s="169" t="s">
        <v>146</v>
      </c>
      <c r="G1083" s="169" t="s">
        <v>75</v>
      </c>
      <c r="H1083" s="167">
        <v>8701520</v>
      </c>
      <c r="I1083" s="167">
        <v>4584670</v>
      </c>
      <c r="J1083" s="198">
        <v>4851520</v>
      </c>
      <c r="K1083" s="199"/>
    </row>
    <row r="1084" spans="1:11" ht="15" customHeight="1" x14ac:dyDescent="0.25">
      <c r="A1084" s="200" t="s">
        <v>124</v>
      </c>
      <c r="B1084" s="201"/>
      <c r="C1084" s="165" t="s">
        <v>138</v>
      </c>
      <c r="D1084" s="165" t="s">
        <v>137</v>
      </c>
      <c r="E1084" s="165" t="s">
        <v>52</v>
      </c>
      <c r="F1084" s="169" t="s">
        <v>146</v>
      </c>
      <c r="G1084" s="169" t="s">
        <v>78</v>
      </c>
      <c r="H1084" s="167">
        <v>8701520</v>
      </c>
      <c r="I1084" s="167">
        <v>4584670</v>
      </c>
      <c r="J1084" s="198">
        <v>4851520</v>
      </c>
      <c r="K1084" s="199"/>
    </row>
    <row r="1085" spans="1:11" ht="23.25" customHeight="1" x14ac:dyDescent="0.25">
      <c r="A1085" s="200" t="s">
        <v>145</v>
      </c>
      <c r="B1085" s="201"/>
      <c r="C1085" s="165" t="s">
        <v>138</v>
      </c>
      <c r="D1085" s="165" t="s">
        <v>137</v>
      </c>
      <c r="E1085" s="165" t="s">
        <v>52</v>
      </c>
      <c r="F1085" s="169" t="s">
        <v>1113</v>
      </c>
      <c r="G1085" s="170"/>
      <c r="H1085" s="167">
        <v>290000</v>
      </c>
      <c r="I1085" s="167">
        <v>290000</v>
      </c>
      <c r="J1085" s="198">
        <v>290000</v>
      </c>
      <c r="K1085" s="199"/>
    </row>
    <row r="1086" spans="1:11" ht="15" customHeight="1" x14ac:dyDescent="0.25">
      <c r="A1086" s="200" t="s">
        <v>144</v>
      </c>
      <c r="B1086" s="201"/>
      <c r="C1086" s="165" t="s">
        <v>138</v>
      </c>
      <c r="D1086" s="165" t="s">
        <v>137</v>
      </c>
      <c r="E1086" s="165" t="s">
        <v>52</v>
      </c>
      <c r="F1086" s="169" t="s">
        <v>1114</v>
      </c>
      <c r="G1086" s="170"/>
      <c r="H1086" s="167">
        <v>290000</v>
      </c>
      <c r="I1086" s="167">
        <v>290000</v>
      </c>
      <c r="J1086" s="198">
        <v>290000</v>
      </c>
      <c r="K1086" s="199"/>
    </row>
    <row r="1087" spans="1:11" ht="15" customHeight="1" x14ac:dyDescent="0.25">
      <c r="A1087" s="200" t="s">
        <v>103</v>
      </c>
      <c r="B1087" s="201"/>
      <c r="C1087" s="165" t="s">
        <v>138</v>
      </c>
      <c r="D1087" s="165" t="s">
        <v>137</v>
      </c>
      <c r="E1087" s="165" t="s">
        <v>52</v>
      </c>
      <c r="F1087" s="169" t="s">
        <v>1114</v>
      </c>
      <c r="G1087" s="169" t="s">
        <v>102</v>
      </c>
      <c r="H1087" s="167">
        <v>290000</v>
      </c>
      <c r="I1087" s="167">
        <v>290000</v>
      </c>
      <c r="J1087" s="198">
        <v>290000</v>
      </c>
      <c r="K1087" s="199"/>
    </row>
    <row r="1088" spans="1:11" ht="15" customHeight="1" x14ac:dyDescent="0.25">
      <c r="A1088" s="200" t="s">
        <v>143</v>
      </c>
      <c r="B1088" s="201"/>
      <c r="C1088" s="165" t="s">
        <v>138</v>
      </c>
      <c r="D1088" s="165" t="s">
        <v>137</v>
      </c>
      <c r="E1088" s="165" t="s">
        <v>52</v>
      </c>
      <c r="F1088" s="169" t="s">
        <v>1114</v>
      </c>
      <c r="G1088" s="169" t="s">
        <v>142</v>
      </c>
      <c r="H1088" s="167">
        <v>290000</v>
      </c>
      <c r="I1088" s="167">
        <v>290000</v>
      </c>
      <c r="J1088" s="198">
        <v>290000</v>
      </c>
      <c r="K1088" s="199"/>
    </row>
    <row r="1089" spans="1:11" ht="23.25" customHeight="1" x14ac:dyDescent="0.25">
      <c r="A1089" s="200" t="s">
        <v>141</v>
      </c>
      <c r="B1089" s="201"/>
      <c r="C1089" s="165" t="s">
        <v>138</v>
      </c>
      <c r="D1089" s="165" t="s">
        <v>137</v>
      </c>
      <c r="E1089" s="165" t="s">
        <v>52</v>
      </c>
      <c r="F1089" s="169" t="s">
        <v>1115</v>
      </c>
      <c r="G1089" s="170"/>
      <c r="H1089" s="167">
        <v>258822000</v>
      </c>
      <c r="I1089" s="167">
        <v>258822000</v>
      </c>
      <c r="J1089" s="198">
        <v>258822000</v>
      </c>
      <c r="K1089" s="199"/>
    </row>
    <row r="1090" spans="1:11" ht="34.5" customHeight="1" x14ac:dyDescent="0.25">
      <c r="A1090" s="200" t="s">
        <v>140</v>
      </c>
      <c r="B1090" s="201"/>
      <c r="C1090" s="165" t="s">
        <v>138</v>
      </c>
      <c r="D1090" s="165" t="s">
        <v>137</v>
      </c>
      <c r="E1090" s="165" t="s">
        <v>52</v>
      </c>
      <c r="F1090" s="169" t="s">
        <v>1116</v>
      </c>
      <c r="G1090" s="170"/>
      <c r="H1090" s="167">
        <v>258822000</v>
      </c>
      <c r="I1090" s="167">
        <v>258822000</v>
      </c>
      <c r="J1090" s="198">
        <v>258822000</v>
      </c>
      <c r="K1090" s="199"/>
    </row>
    <row r="1091" spans="1:11" ht="23.25" customHeight="1" x14ac:dyDescent="0.25">
      <c r="A1091" s="200" t="s">
        <v>97</v>
      </c>
      <c r="B1091" s="201"/>
      <c r="C1091" s="165" t="s">
        <v>138</v>
      </c>
      <c r="D1091" s="165" t="s">
        <v>137</v>
      </c>
      <c r="E1091" s="165" t="s">
        <v>52</v>
      </c>
      <c r="F1091" s="169" t="s">
        <v>1116</v>
      </c>
      <c r="G1091" s="169" t="s">
        <v>75</v>
      </c>
      <c r="H1091" s="167">
        <v>258822000</v>
      </c>
      <c r="I1091" s="167">
        <v>258822000</v>
      </c>
      <c r="J1091" s="198">
        <v>258822000</v>
      </c>
      <c r="K1091" s="199"/>
    </row>
    <row r="1092" spans="1:11" ht="15" customHeight="1" x14ac:dyDescent="0.25">
      <c r="A1092" s="200" t="s">
        <v>124</v>
      </c>
      <c r="B1092" s="201"/>
      <c r="C1092" s="165" t="s">
        <v>138</v>
      </c>
      <c r="D1092" s="165" t="s">
        <v>137</v>
      </c>
      <c r="E1092" s="165" t="s">
        <v>52</v>
      </c>
      <c r="F1092" s="169" t="s">
        <v>1116</v>
      </c>
      <c r="G1092" s="169" t="s">
        <v>78</v>
      </c>
      <c r="H1092" s="167">
        <v>154606000</v>
      </c>
      <c r="I1092" s="167">
        <v>154606000</v>
      </c>
      <c r="J1092" s="198">
        <v>154606000</v>
      </c>
      <c r="K1092" s="199"/>
    </row>
    <row r="1093" spans="1:11" ht="15" customHeight="1" x14ac:dyDescent="0.25">
      <c r="A1093" s="200" t="s">
        <v>96</v>
      </c>
      <c r="B1093" s="201"/>
      <c r="C1093" s="165" t="s">
        <v>138</v>
      </c>
      <c r="D1093" s="165" t="s">
        <v>137</v>
      </c>
      <c r="E1093" s="165" t="s">
        <v>52</v>
      </c>
      <c r="F1093" s="169" t="s">
        <v>1116</v>
      </c>
      <c r="G1093" s="169" t="s">
        <v>92</v>
      </c>
      <c r="H1093" s="167">
        <v>104216000</v>
      </c>
      <c r="I1093" s="167">
        <v>104216000</v>
      </c>
      <c r="J1093" s="198">
        <v>104216000</v>
      </c>
      <c r="K1093" s="199"/>
    </row>
    <row r="1094" spans="1:11" ht="34.5" customHeight="1" x14ac:dyDescent="0.25">
      <c r="A1094" s="200" t="s">
        <v>682</v>
      </c>
      <c r="B1094" s="201"/>
      <c r="C1094" s="165" t="s">
        <v>138</v>
      </c>
      <c r="D1094" s="165" t="s">
        <v>137</v>
      </c>
      <c r="E1094" s="165" t="s">
        <v>52</v>
      </c>
      <c r="F1094" s="169" t="s">
        <v>1117</v>
      </c>
      <c r="G1094" s="170"/>
      <c r="H1094" s="167">
        <v>30417100</v>
      </c>
      <c r="I1094" s="167">
        <v>30417100</v>
      </c>
      <c r="J1094" s="198">
        <v>30417100</v>
      </c>
      <c r="K1094" s="199"/>
    </row>
    <row r="1095" spans="1:11" ht="23.25" customHeight="1" x14ac:dyDescent="0.25">
      <c r="A1095" s="200" t="s">
        <v>683</v>
      </c>
      <c r="B1095" s="201"/>
      <c r="C1095" s="165" t="s">
        <v>138</v>
      </c>
      <c r="D1095" s="165" t="s">
        <v>137</v>
      </c>
      <c r="E1095" s="165" t="s">
        <v>52</v>
      </c>
      <c r="F1095" s="169" t="s">
        <v>1118</v>
      </c>
      <c r="G1095" s="170"/>
      <c r="H1095" s="167">
        <v>1500000</v>
      </c>
      <c r="I1095" s="167">
        <v>1500000</v>
      </c>
      <c r="J1095" s="198">
        <v>1500000</v>
      </c>
      <c r="K1095" s="199"/>
    </row>
    <row r="1096" spans="1:11" ht="23.25" customHeight="1" x14ac:dyDescent="0.25">
      <c r="A1096" s="200" t="s">
        <v>97</v>
      </c>
      <c r="B1096" s="201"/>
      <c r="C1096" s="165" t="s">
        <v>138</v>
      </c>
      <c r="D1096" s="165" t="s">
        <v>137</v>
      </c>
      <c r="E1096" s="165" t="s">
        <v>52</v>
      </c>
      <c r="F1096" s="169" t="s">
        <v>1118</v>
      </c>
      <c r="G1096" s="169" t="s">
        <v>75</v>
      </c>
      <c r="H1096" s="167">
        <v>1500000</v>
      </c>
      <c r="I1096" s="167">
        <v>1500000</v>
      </c>
      <c r="J1096" s="198">
        <v>1500000</v>
      </c>
      <c r="K1096" s="199"/>
    </row>
    <row r="1097" spans="1:11" ht="15" customHeight="1" x14ac:dyDescent="0.25">
      <c r="A1097" s="200" t="s">
        <v>124</v>
      </c>
      <c r="B1097" s="201"/>
      <c r="C1097" s="165" t="s">
        <v>138</v>
      </c>
      <c r="D1097" s="165" t="s">
        <v>137</v>
      </c>
      <c r="E1097" s="165" t="s">
        <v>52</v>
      </c>
      <c r="F1097" s="169" t="s">
        <v>1118</v>
      </c>
      <c r="G1097" s="169" t="s">
        <v>78</v>
      </c>
      <c r="H1097" s="167">
        <v>1500000</v>
      </c>
      <c r="I1097" s="167">
        <v>1500000</v>
      </c>
      <c r="J1097" s="198">
        <v>1500000</v>
      </c>
      <c r="K1097" s="199"/>
    </row>
    <row r="1098" spans="1:11" ht="23.25" customHeight="1" x14ac:dyDescent="0.25">
      <c r="A1098" s="200" t="s">
        <v>684</v>
      </c>
      <c r="B1098" s="201"/>
      <c r="C1098" s="165" t="s">
        <v>138</v>
      </c>
      <c r="D1098" s="165" t="s">
        <v>137</v>
      </c>
      <c r="E1098" s="165" t="s">
        <v>52</v>
      </c>
      <c r="F1098" s="169" t="s">
        <v>1119</v>
      </c>
      <c r="G1098" s="170"/>
      <c r="H1098" s="167">
        <v>28917100</v>
      </c>
      <c r="I1098" s="167">
        <v>28917100</v>
      </c>
      <c r="J1098" s="198">
        <v>28917100</v>
      </c>
      <c r="K1098" s="199"/>
    </row>
    <row r="1099" spans="1:11" ht="23.25" customHeight="1" x14ac:dyDescent="0.25">
      <c r="A1099" s="200" t="s">
        <v>97</v>
      </c>
      <c r="B1099" s="201"/>
      <c r="C1099" s="165" t="s">
        <v>138</v>
      </c>
      <c r="D1099" s="165" t="s">
        <v>137</v>
      </c>
      <c r="E1099" s="165" t="s">
        <v>52</v>
      </c>
      <c r="F1099" s="169" t="s">
        <v>1119</v>
      </c>
      <c r="G1099" s="169" t="s">
        <v>75</v>
      </c>
      <c r="H1099" s="167">
        <v>28917100</v>
      </c>
      <c r="I1099" s="167">
        <v>28917100</v>
      </c>
      <c r="J1099" s="198">
        <v>28917100</v>
      </c>
      <c r="K1099" s="199"/>
    </row>
    <row r="1100" spans="1:11" ht="15" customHeight="1" x14ac:dyDescent="0.25">
      <c r="A1100" s="200" t="s">
        <v>124</v>
      </c>
      <c r="B1100" s="201"/>
      <c r="C1100" s="165" t="s">
        <v>138</v>
      </c>
      <c r="D1100" s="165" t="s">
        <v>137</v>
      </c>
      <c r="E1100" s="165" t="s">
        <v>52</v>
      </c>
      <c r="F1100" s="169" t="s">
        <v>1119</v>
      </c>
      <c r="G1100" s="169" t="s">
        <v>78</v>
      </c>
      <c r="H1100" s="167">
        <v>28917100</v>
      </c>
      <c r="I1100" s="167">
        <v>28917100</v>
      </c>
      <c r="J1100" s="198">
        <v>28917100</v>
      </c>
      <c r="K1100" s="199"/>
    </row>
    <row r="1101" spans="1:11" ht="23.25" customHeight="1" x14ac:dyDescent="0.25">
      <c r="A1101" s="200" t="s">
        <v>1120</v>
      </c>
      <c r="B1101" s="201"/>
      <c r="C1101" s="165" t="s">
        <v>138</v>
      </c>
      <c r="D1101" s="165" t="s">
        <v>137</v>
      </c>
      <c r="E1101" s="165" t="s">
        <v>52</v>
      </c>
      <c r="F1101" s="169" t="s">
        <v>1121</v>
      </c>
      <c r="G1101" s="169"/>
      <c r="H1101" s="167">
        <v>1944720</v>
      </c>
      <c r="I1101" s="167">
        <v>0</v>
      </c>
      <c r="J1101" s="198">
        <v>0</v>
      </c>
      <c r="K1101" s="199"/>
    </row>
    <row r="1102" spans="1:11" ht="15" customHeight="1" x14ac:dyDescent="0.25">
      <c r="A1102" s="200" t="s">
        <v>1122</v>
      </c>
      <c r="B1102" s="201"/>
      <c r="C1102" s="165" t="s">
        <v>138</v>
      </c>
      <c r="D1102" s="165" t="s">
        <v>137</v>
      </c>
      <c r="E1102" s="165" t="s">
        <v>52</v>
      </c>
      <c r="F1102" s="169" t="s">
        <v>1123</v>
      </c>
      <c r="G1102" s="170"/>
      <c r="H1102" s="167">
        <v>1944720</v>
      </c>
      <c r="I1102" s="167">
        <v>0</v>
      </c>
      <c r="J1102" s="198">
        <v>0</v>
      </c>
      <c r="K1102" s="199"/>
    </row>
    <row r="1103" spans="1:11" ht="23.25" customHeight="1" x14ac:dyDescent="0.25">
      <c r="A1103" s="200" t="s">
        <v>1124</v>
      </c>
      <c r="B1103" s="201"/>
      <c r="C1103" s="165" t="s">
        <v>138</v>
      </c>
      <c r="D1103" s="165" t="s">
        <v>137</v>
      </c>
      <c r="E1103" s="165" t="s">
        <v>52</v>
      </c>
      <c r="F1103" s="169" t="s">
        <v>1125</v>
      </c>
      <c r="G1103" s="170"/>
      <c r="H1103" s="167">
        <v>1944720</v>
      </c>
      <c r="I1103" s="167">
        <v>0</v>
      </c>
      <c r="J1103" s="198">
        <v>0</v>
      </c>
      <c r="K1103" s="199"/>
    </row>
    <row r="1104" spans="1:11" ht="23.25" customHeight="1" x14ac:dyDescent="0.25">
      <c r="A1104" s="200" t="s">
        <v>97</v>
      </c>
      <c r="B1104" s="201"/>
      <c r="C1104" s="165" t="s">
        <v>138</v>
      </c>
      <c r="D1104" s="165" t="s">
        <v>137</v>
      </c>
      <c r="E1104" s="165" t="s">
        <v>52</v>
      </c>
      <c r="F1104" s="169" t="s">
        <v>1125</v>
      </c>
      <c r="G1104" s="169" t="s">
        <v>75</v>
      </c>
      <c r="H1104" s="167">
        <v>1944720</v>
      </c>
      <c r="I1104" s="167">
        <v>0</v>
      </c>
      <c r="J1104" s="198">
        <v>0</v>
      </c>
      <c r="K1104" s="199"/>
    </row>
    <row r="1105" spans="1:11" ht="15" customHeight="1" x14ac:dyDescent="0.25">
      <c r="A1105" s="200" t="s">
        <v>124</v>
      </c>
      <c r="B1105" s="201"/>
      <c r="C1105" s="165" t="s">
        <v>138</v>
      </c>
      <c r="D1105" s="165" t="s">
        <v>137</v>
      </c>
      <c r="E1105" s="165" t="s">
        <v>52</v>
      </c>
      <c r="F1105" s="169" t="s">
        <v>1125</v>
      </c>
      <c r="G1105" s="169" t="s">
        <v>78</v>
      </c>
      <c r="H1105" s="167">
        <v>1944720</v>
      </c>
      <c r="I1105" s="167">
        <v>0</v>
      </c>
      <c r="J1105" s="198">
        <v>0</v>
      </c>
      <c r="K1105" s="199"/>
    </row>
    <row r="1106" spans="1:11" ht="23.25" customHeight="1" x14ac:dyDescent="0.25">
      <c r="A1106" s="213" t="s">
        <v>136</v>
      </c>
      <c r="B1106" s="214"/>
      <c r="C1106" s="166" t="s">
        <v>95</v>
      </c>
      <c r="D1106" s="166"/>
      <c r="E1106" s="166"/>
      <c r="F1106" s="166"/>
      <c r="G1106" s="166"/>
      <c r="H1106" s="171">
        <v>487596700</v>
      </c>
      <c r="I1106" s="171">
        <v>487596700</v>
      </c>
      <c r="J1106" s="215">
        <v>488172820</v>
      </c>
      <c r="K1106" s="216"/>
    </row>
    <row r="1107" spans="1:11" ht="15" customHeight="1" x14ac:dyDescent="0.25">
      <c r="A1107" s="196" t="s">
        <v>770</v>
      </c>
      <c r="B1107" s="197"/>
      <c r="C1107" s="165" t="s">
        <v>95</v>
      </c>
      <c r="D1107" s="165" t="s">
        <v>52</v>
      </c>
      <c r="E1107" s="165"/>
      <c r="F1107" s="166"/>
      <c r="G1107" s="166"/>
      <c r="H1107" s="167">
        <v>501000</v>
      </c>
      <c r="I1107" s="167">
        <v>501000</v>
      </c>
      <c r="J1107" s="198">
        <v>501000</v>
      </c>
      <c r="K1107" s="199"/>
    </row>
    <row r="1108" spans="1:11" ht="34.5" customHeight="1" x14ac:dyDescent="0.25">
      <c r="A1108" s="196" t="s">
        <v>135</v>
      </c>
      <c r="B1108" s="197"/>
      <c r="C1108" s="165" t="s">
        <v>95</v>
      </c>
      <c r="D1108" s="165" t="s">
        <v>52</v>
      </c>
      <c r="E1108" s="165" t="s">
        <v>61</v>
      </c>
      <c r="F1108" s="166"/>
      <c r="G1108" s="166"/>
      <c r="H1108" s="167">
        <v>501000</v>
      </c>
      <c r="I1108" s="167">
        <v>501000</v>
      </c>
      <c r="J1108" s="198">
        <v>501000</v>
      </c>
      <c r="K1108" s="199"/>
    </row>
    <row r="1109" spans="1:11" ht="23.25" customHeight="1" x14ac:dyDescent="0.25">
      <c r="A1109" s="196" t="s">
        <v>134</v>
      </c>
      <c r="B1109" s="197"/>
      <c r="C1109" s="165" t="s">
        <v>95</v>
      </c>
      <c r="D1109" s="165" t="s">
        <v>52</v>
      </c>
      <c r="E1109" s="165" t="s">
        <v>61</v>
      </c>
      <c r="F1109" s="165" t="s">
        <v>133</v>
      </c>
      <c r="G1109" s="165"/>
      <c r="H1109" s="167">
        <v>501000</v>
      </c>
      <c r="I1109" s="167">
        <v>501000</v>
      </c>
      <c r="J1109" s="198">
        <v>501000</v>
      </c>
      <c r="K1109" s="199"/>
    </row>
    <row r="1110" spans="1:11" ht="15" customHeight="1" x14ac:dyDescent="0.25">
      <c r="A1110" s="200" t="s">
        <v>132</v>
      </c>
      <c r="B1110" s="201"/>
      <c r="C1110" s="165" t="s">
        <v>95</v>
      </c>
      <c r="D1110" s="165" t="s">
        <v>52</v>
      </c>
      <c r="E1110" s="165" t="s">
        <v>61</v>
      </c>
      <c r="F1110" s="169" t="s">
        <v>131</v>
      </c>
      <c r="G1110" s="169"/>
      <c r="H1110" s="167">
        <v>501000</v>
      </c>
      <c r="I1110" s="167">
        <v>501000</v>
      </c>
      <c r="J1110" s="198">
        <v>501000</v>
      </c>
      <c r="K1110" s="199"/>
    </row>
    <row r="1111" spans="1:11" ht="23.25" customHeight="1" x14ac:dyDescent="0.25">
      <c r="A1111" s="200" t="s">
        <v>130</v>
      </c>
      <c r="B1111" s="201"/>
      <c r="C1111" s="165" t="s">
        <v>95</v>
      </c>
      <c r="D1111" s="165" t="s">
        <v>52</v>
      </c>
      <c r="E1111" s="165" t="s">
        <v>61</v>
      </c>
      <c r="F1111" s="169" t="s">
        <v>129</v>
      </c>
      <c r="G1111" s="170"/>
      <c r="H1111" s="167">
        <v>501000</v>
      </c>
      <c r="I1111" s="167">
        <v>501000</v>
      </c>
      <c r="J1111" s="198">
        <v>501000</v>
      </c>
      <c r="K1111" s="199"/>
    </row>
    <row r="1112" spans="1:11" ht="15" customHeight="1" x14ac:dyDescent="0.25">
      <c r="A1112" s="200" t="s">
        <v>128</v>
      </c>
      <c r="B1112" s="201"/>
      <c r="C1112" s="165" t="s">
        <v>95</v>
      </c>
      <c r="D1112" s="165" t="s">
        <v>52</v>
      </c>
      <c r="E1112" s="165" t="s">
        <v>61</v>
      </c>
      <c r="F1112" s="169" t="s">
        <v>127</v>
      </c>
      <c r="G1112" s="170"/>
      <c r="H1112" s="167">
        <v>501000</v>
      </c>
      <c r="I1112" s="167">
        <v>501000</v>
      </c>
      <c r="J1112" s="198">
        <v>501000</v>
      </c>
      <c r="K1112" s="199"/>
    </row>
    <row r="1113" spans="1:11" ht="23.25" customHeight="1" x14ac:dyDescent="0.25">
      <c r="A1113" s="200" t="s">
        <v>107</v>
      </c>
      <c r="B1113" s="201"/>
      <c r="C1113" s="165" t="s">
        <v>95</v>
      </c>
      <c r="D1113" s="165" t="s">
        <v>52</v>
      </c>
      <c r="E1113" s="165" t="s">
        <v>61</v>
      </c>
      <c r="F1113" s="169" t="s">
        <v>127</v>
      </c>
      <c r="G1113" s="169" t="s">
        <v>106</v>
      </c>
      <c r="H1113" s="167">
        <v>501000</v>
      </c>
      <c r="I1113" s="167">
        <v>501000</v>
      </c>
      <c r="J1113" s="198">
        <v>501000</v>
      </c>
      <c r="K1113" s="199"/>
    </row>
    <row r="1114" spans="1:11" ht="23.25" customHeight="1" x14ac:dyDescent="0.25">
      <c r="A1114" s="200" t="s">
        <v>105</v>
      </c>
      <c r="B1114" s="201"/>
      <c r="C1114" s="165" t="s">
        <v>95</v>
      </c>
      <c r="D1114" s="165" t="s">
        <v>52</v>
      </c>
      <c r="E1114" s="165" t="s">
        <v>61</v>
      </c>
      <c r="F1114" s="169" t="s">
        <v>127</v>
      </c>
      <c r="G1114" s="169" t="s">
        <v>104</v>
      </c>
      <c r="H1114" s="167">
        <v>501000</v>
      </c>
      <c r="I1114" s="167">
        <v>501000</v>
      </c>
      <c r="J1114" s="198">
        <v>501000</v>
      </c>
      <c r="K1114" s="199"/>
    </row>
    <row r="1115" spans="1:11" ht="15" customHeight="1" x14ac:dyDescent="0.25">
      <c r="A1115" s="196" t="s">
        <v>786</v>
      </c>
      <c r="B1115" s="197"/>
      <c r="C1115" s="165" t="s">
        <v>95</v>
      </c>
      <c r="D1115" s="165" t="s">
        <v>94</v>
      </c>
      <c r="E1115" s="165"/>
      <c r="F1115" s="166"/>
      <c r="G1115" s="166"/>
      <c r="H1115" s="167">
        <v>487095700</v>
      </c>
      <c r="I1115" s="167">
        <v>487095700</v>
      </c>
      <c r="J1115" s="198">
        <v>487671820</v>
      </c>
      <c r="K1115" s="199"/>
    </row>
    <row r="1116" spans="1:11" ht="15" customHeight="1" x14ac:dyDescent="0.25">
      <c r="A1116" s="196" t="s">
        <v>126</v>
      </c>
      <c r="B1116" s="197"/>
      <c r="C1116" s="165" t="s">
        <v>95</v>
      </c>
      <c r="D1116" s="165" t="s">
        <v>94</v>
      </c>
      <c r="E1116" s="165" t="s">
        <v>52</v>
      </c>
      <c r="F1116" s="166"/>
      <c r="G1116" s="166"/>
      <c r="H1116" s="167">
        <v>467000000</v>
      </c>
      <c r="I1116" s="167">
        <v>467000000</v>
      </c>
      <c r="J1116" s="198">
        <v>467576120</v>
      </c>
      <c r="K1116" s="199"/>
    </row>
    <row r="1117" spans="1:11" ht="15" customHeight="1" x14ac:dyDescent="0.25">
      <c r="A1117" s="196" t="s">
        <v>118</v>
      </c>
      <c r="B1117" s="197"/>
      <c r="C1117" s="165" t="s">
        <v>95</v>
      </c>
      <c r="D1117" s="165" t="s">
        <v>94</v>
      </c>
      <c r="E1117" s="165" t="s">
        <v>52</v>
      </c>
      <c r="F1117" s="165" t="s">
        <v>117</v>
      </c>
      <c r="G1117" s="165"/>
      <c r="H1117" s="167">
        <v>467000000</v>
      </c>
      <c r="I1117" s="167">
        <v>467000000</v>
      </c>
      <c r="J1117" s="198">
        <v>467576120</v>
      </c>
      <c r="K1117" s="199"/>
    </row>
    <row r="1118" spans="1:11" ht="15" customHeight="1" x14ac:dyDescent="0.25">
      <c r="A1118" s="200" t="s">
        <v>116</v>
      </c>
      <c r="B1118" s="201"/>
      <c r="C1118" s="165" t="s">
        <v>95</v>
      </c>
      <c r="D1118" s="165" t="s">
        <v>94</v>
      </c>
      <c r="E1118" s="165" t="s">
        <v>52</v>
      </c>
      <c r="F1118" s="169" t="s">
        <v>115</v>
      </c>
      <c r="G1118" s="169"/>
      <c r="H1118" s="167">
        <v>265000000</v>
      </c>
      <c r="I1118" s="167">
        <v>265000000</v>
      </c>
      <c r="J1118" s="198">
        <v>265576120</v>
      </c>
      <c r="K1118" s="199"/>
    </row>
    <row r="1119" spans="1:11" ht="34.5" customHeight="1" x14ac:dyDescent="0.25">
      <c r="A1119" s="200" t="s">
        <v>114</v>
      </c>
      <c r="B1119" s="201"/>
      <c r="C1119" s="165" t="s">
        <v>95</v>
      </c>
      <c r="D1119" s="165" t="s">
        <v>94</v>
      </c>
      <c r="E1119" s="165" t="s">
        <v>52</v>
      </c>
      <c r="F1119" s="169" t="s">
        <v>113</v>
      </c>
      <c r="G1119" s="170"/>
      <c r="H1119" s="167">
        <v>265000000</v>
      </c>
      <c r="I1119" s="167">
        <v>265000000</v>
      </c>
      <c r="J1119" s="198">
        <v>265000000</v>
      </c>
      <c r="K1119" s="199"/>
    </row>
    <row r="1120" spans="1:11" ht="34.5" customHeight="1" x14ac:dyDescent="0.25">
      <c r="A1120" s="200" t="s">
        <v>98</v>
      </c>
      <c r="B1120" s="201"/>
      <c r="C1120" s="165" t="s">
        <v>95</v>
      </c>
      <c r="D1120" s="165" t="s">
        <v>94</v>
      </c>
      <c r="E1120" s="165" t="s">
        <v>52</v>
      </c>
      <c r="F1120" s="169" t="s">
        <v>93</v>
      </c>
      <c r="G1120" s="170"/>
      <c r="H1120" s="167">
        <v>265000000</v>
      </c>
      <c r="I1120" s="167">
        <v>265000000</v>
      </c>
      <c r="J1120" s="198">
        <v>265000000</v>
      </c>
      <c r="K1120" s="199"/>
    </row>
    <row r="1121" spans="1:11" ht="23.25" customHeight="1" x14ac:dyDescent="0.25">
      <c r="A1121" s="200" t="s">
        <v>97</v>
      </c>
      <c r="B1121" s="201"/>
      <c r="C1121" s="165" t="s">
        <v>95</v>
      </c>
      <c r="D1121" s="165" t="s">
        <v>94</v>
      </c>
      <c r="E1121" s="165" t="s">
        <v>52</v>
      </c>
      <c r="F1121" s="169" t="s">
        <v>93</v>
      </c>
      <c r="G1121" s="169" t="s">
        <v>75</v>
      </c>
      <c r="H1121" s="167">
        <v>265000000</v>
      </c>
      <c r="I1121" s="167">
        <v>265000000</v>
      </c>
      <c r="J1121" s="198">
        <v>265000000</v>
      </c>
      <c r="K1121" s="199"/>
    </row>
    <row r="1122" spans="1:11" ht="15" customHeight="1" x14ac:dyDescent="0.25">
      <c r="A1122" s="200" t="s">
        <v>124</v>
      </c>
      <c r="B1122" s="201"/>
      <c r="C1122" s="165" t="s">
        <v>95</v>
      </c>
      <c r="D1122" s="165" t="s">
        <v>94</v>
      </c>
      <c r="E1122" s="165" t="s">
        <v>52</v>
      </c>
      <c r="F1122" s="169" t="s">
        <v>93</v>
      </c>
      <c r="G1122" s="169" t="s">
        <v>78</v>
      </c>
      <c r="H1122" s="167">
        <v>85000000</v>
      </c>
      <c r="I1122" s="167">
        <v>85000000</v>
      </c>
      <c r="J1122" s="198">
        <v>85000000</v>
      </c>
      <c r="K1122" s="199"/>
    </row>
    <row r="1123" spans="1:11" ht="15" customHeight="1" x14ac:dyDescent="0.25">
      <c r="A1123" s="200" t="s">
        <v>96</v>
      </c>
      <c r="B1123" s="201"/>
      <c r="C1123" s="165" t="s">
        <v>95</v>
      </c>
      <c r="D1123" s="165" t="s">
        <v>94</v>
      </c>
      <c r="E1123" s="165" t="s">
        <v>52</v>
      </c>
      <c r="F1123" s="169" t="s">
        <v>93</v>
      </c>
      <c r="G1123" s="169" t="s">
        <v>92</v>
      </c>
      <c r="H1123" s="167">
        <v>180000000</v>
      </c>
      <c r="I1123" s="167">
        <v>180000000</v>
      </c>
      <c r="J1123" s="198">
        <v>180000000</v>
      </c>
      <c r="K1123" s="199"/>
    </row>
    <row r="1124" spans="1:11" ht="23.25" customHeight="1" x14ac:dyDescent="0.25">
      <c r="A1124" s="200" t="s">
        <v>1126</v>
      </c>
      <c r="B1124" s="201"/>
      <c r="C1124" s="165" t="s">
        <v>95</v>
      </c>
      <c r="D1124" s="165" t="s">
        <v>94</v>
      </c>
      <c r="E1124" s="165" t="s">
        <v>52</v>
      </c>
      <c r="F1124" s="169" t="s">
        <v>1127</v>
      </c>
      <c r="G1124" s="170"/>
      <c r="H1124" s="167">
        <v>0</v>
      </c>
      <c r="I1124" s="167">
        <v>0</v>
      </c>
      <c r="J1124" s="198">
        <v>576120</v>
      </c>
      <c r="K1124" s="199"/>
    </row>
    <row r="1125" spans="1:11" ht="34.5" customHeight="1" x14ac:dyDescent="0.25">
      <c r="A1125" s="200" t="s">
        <v>1128</v>
      </c>
      <c r="B1125" s="201"/>
      <c r="C1125" s="165" t="s">
        <v>95</v>
      </c>
      <c r="D1125" s="165" t="s">
        <v>94</v>
      </c>
      <c r="E1125" s="165" t="s">
        <v>52</v>
      </c>
      <c r="F1125" s="169" t="s">
        <v>1129</v>
      </c>
      <c r="G1125" s="170"/>
      <c r="H1125" s="167">
        <v>0</v>
      </c>
      <c r="I1125" s="167">
        <v>0</v>
      </c>
      <c r="J1125" s="198">
        <v>576120</v>
      </c>
      <c r="K1125" s="199"/>
    </row>
    <row r="1126" spans="1:11" ht="23.25" customHeight="1" x14ac:dyDescent="0.25">
      <c r="A1126" s="200" t="s">
        <v>107</v>
      </c>
      <c r="B1126" s="201"/>
      <c r="C1126" s="165" t="s">
        <v>95</v>
      </c>
      <c r="D1126" s="165" t="s">
        <v>94</v>
      </c>
      <c r="E1126" s="165" t="s">
        <v>52</v>
      </c>
      <c r="F1126" s="169" t="s">
        <v>1129</v>
      </c>
      <c r="G1126" s="169" t="s">
        <v>106</v>
      </c>
      <c r="H1126" s="167">
        <v>0</v>
      </c>
      <c r="I1126" s="167">
        <v>0</v>
      </c>
      <c r="J1126" s="198">
        <v>576120</v>
      </c>
      <c r="K1126" s="199"/>
    </row>
    <row r="1127" spans="1:11" ht="23.25" customHeight="1" x14ac:dyDescent="0.25">
      <c r="A1127" s="200" t="s">
        <v>105</v>
      </c>
      <c r="B1127" s="201"/>
      <c r="C1127" s="165" t="s">
        <v>95</v>
      </c>
      <c r="D1127" s="165" t="s">
        <v>94</v>
      </c>
      <c r="E1127" s="165" t="s">
        <v>52</v>
      </c>
      <c r="F1127" s="169" t="s">
        <v>1129</v>
      </c>
      <c r="G1127" s="169" t="s">
        <v>104</v>
      </c>
      <c r="H1127" s="167">
        <v>0</v>
      </c>
      <c r="I1127" s="167">
        <v>0</v>
      </c>
      <c r="J1127" s="198">
        <v>576120</v>
      </c>
      <c r="K1127" s="199"/>
    </row>
    <row r="1128" spans="1:11" ht="15" customHeight="1" x14ac:dyDescent="0.25">
      <c r="A1128" s="200" t="s">
        <v>125</v>
      </c>
      <c r="B1128" s="201"/>
      <c r="C1128" s="165" t="s">
        <v>95</v>
      </c>
      <c r="D1128" s="165" t="s">
        <v>94</v>
      </c>
      <c r="E1128" s="165" t="s">
        <v>52</v>
      </c>
      <c r="F1128" s="169" t="s">
        <v>1130</v>
      </c>
      <c r="G1128" s="169"/>
      <c r="H1128" s="167">
        <v>202000000</v>
      </c>
      <c r="I1128" s="167">
        <v>202000000</v>
      </c>
      <c r="J1128" s="198">
        <v>202000000</v>
      </c>
      <c r="K1128" s="199"/>
    </row>
    <row r="1129" spans="1:11" ht="23.25" customHeight="1" x14ac:dyDescent="0.25">
      <c r="A1129" s="200" t="s">
        <v>1131</v>
      </c>
      <c r="B1129" s="201"/>
      <c r="C1129" s="165" t="s">
        <v>95</v>
      </c>
      <c r="D1129" s="165" t="s">
        <v>94</v>
      </c>
      <c r="E1129" s="165" t="s">
        <v>52</v>
      </c>
      <c r="F1129" s="169" t="s">
        <v>1132</v>
      </c>
      <c r="G1129" s="170"/>
      <c r="H1129" s="167">
        <v>202000000</v>
      </c>
      <c r="I1129" s="167">
        <v>202000000</v>
      </c>
      <c r="J1129" s="198">
        <v>202000000</v>
      </c>
      <c r="K1129" s="199"/>
    </row>
    <row r="1130" spans="1:11" ht="34.5" customHeight="1" x14ac:dyDescent="0.25">
      <c r="A1130" s="200" t="s">
        <v>1133</v>
      </c>
      <c r="B1130" s="201"/>
      <c r="C1130" s="165" t="s">
        <v>95</v>
      </c>
      <c r="D1130" s="165" t="s">
        <v>94</v>
      </c>
      <c r="E1130" s="165" t="s">
        <v>52</v>
      </c>
      <c r="F1130" s="169" t="s">
        <v>1134</v>
      </c>
      <c r="G1130" s="170"/>
      <c r="H1130" s="167">
        <v>202000000</v>
      </c>
      <c r="I1130" s="167">
        <v>202000000</v>
      </c>
      <c r="J1130" s="198">
        <v>202000000</v>
      </c>
      <c r="K1130" s="199"/>
    </row>
    <row r="1131" spans="1:11" ht="23.25" customHeight="1" x14ac:dyDescent="0.25">
      <c r="A1131" s="200" t="s">
        <v>97</v>
      </c>
      <c r="B1131" s="201"/>
      <c r="C1131" s="165" t="s">
        <v>95</v>
      </c>
      <c r="D1131" s="165" t="s">
        <v>94</v>
      </c>
      <c r="E1131" s="165" t="s">
        <v>52</v>
      </c>
      <c r="F1131" s="169" t="s">
        <v>1134</v>
      </c>
      <c r="G1131" s="169" t="s">
        <v>75</v>
      </c>
      <c r="H1131" s="167">
        <v>202000000</v>
      </c>
      <c r="I1131" s="167">
        <v>202000000</v>
      </c>
      <c r="J1131" s="198">
        <v>202000000</v>
      </c>
      <c r="K1131" s="199"/>
    </row>
    <row r="1132" spans="1:11" ht="15" customHeight="1" x14ac:dyDescent="0.25">
      <c r="A1132" s="200" t="s">
        <v>124</v>
      </c>
      <c r="B1132" s="201"/>
      <c r="C1132" s="165" t="s">
        <v>95</v>
      </c>
      <c r="D1132" s="165" t="s">
        <v>94</v>
      </c>
      <c r="E1132" s="165" t="s">
        <v>52</v>
      </c>
      <c r="F1132" s="169" t="s">
        <v>1134</v>
      </c>
      <c r="G1132" s="169" t="s">
        <v>78</v>
      </c>
      <c r="H1132" s="167">
        <v>147000000</v>
      </c>
      <c r="I1132" s="167">
        <v>147000000</v>
      </c>
      <c r="J1132" s="198">
        <v>147000000</v>
      </c>
      <c r="K1132" s="199"/>
    </row>
    <row r="1133" spans="1:11" ht="15" customHeight="1" x14ac:dyDescent="0.25">
      <c r="A1133" s="200" t="s">
        <v>96</v>
      </c>
      <c r="B1133" s="201"/>
      <c r="C1133" s="165" t="s">
        <v>95</v>
      </c>
      <c r="D1133" s="165" t="s">
        <v>94</v>
      </c>
      <c r="E1133" s="165" t="s">
        <v>52</v>
      </c>
      <c r="F1133" s="169" t="s">
        <v>1134</v>
      </c>
      <c r="G1133" s="169" t="s">
        <v>92</v>
      </c>
      <c r="H1133" s="167">
        <v>55000000</v>
      </c>
      <c r="I1133" s="167">
        <v>55000000</v>
      </c>
      <c r="J1133" s="198">
        <v>55000000</v>
      </c>
      <c r="K1133" s="199"/>
    </row>
    <row r="1134" spans="1:11" ht="15" customHeight="1" x14ac:dyDescent="0.25">
      <c r="A1134" s="196" t="s">
        <v>123</v>
      </c>
      <c r="B1134" s="197"/>
      <c r="C1134" s="165" t="s">
        <v>95</v>
      </c>
      <c r="D1134" s="165" t="s">
        <v>94</v>
      </c>
      <c r="E1134" s="165" t="s">
        <v>56</v>
      </c>
      <c r="F1134" s="166"/>
      <c r="G1134" s="166"/>
      <c r="H1134" s="167">
        <v>20095700</v>
      </c>
      <c r="I1134" s="167">
        <v>20095700</v>
      </c>
      <c r="J1134" s="198">
        <v>20095700</v>
      </c>
      <c r="K1134" s="199"/>
    </row>
    <row r="1135" spans="1:11" ht="15" customHeight="1" x14ac:dyDescent="0.25">
      <c r="A1135" s="196" t="s">
        <v>118</v>
      </c>
      <c r="B1135" s="197"/>
      <c r="C1135" s="165" t="s">
        <v>95</v>
      </c>
      <c r="D1135" s="165" t="s">
        <v>94</v>
      </c>
      <c r="E1135" s="165" t="s">
        <v>56</v>
      </c>
      <c r="F1135" s="165" t="s">
        <v>117</v>
      </c>
      <c r="G1135" s="165"/>
      <c r="H1135" s="167">
        <v>20095700</v>
      </c>
      <c r="I1135" s="167">
        <v>20095700</v>
      </c>
      <c r="J1135" s="198">
        <v>20095700</v>
      </c>
      <c r="K1135" s="199"/>
    </row>
    <row r="1136" spans="1:11" ht="15" customHeight="1" x14ac:dyDescent="0.25">
      <c r="A1136" s="200" t="s">
        <v>116</v>
      </c>
      <c r="B1136" s="201"/>
      <c r="C1136" s="165" t="s">
        <v>95</v>
      </c>
      <c r="D1136" s="165" t="s">
        <v>94</v>
      </c>
      <c r="E1136" s="165" t="s">
        <v>56</v>
      </c>
      <c r="F1136" s="169" t="s">
        <v>115</v>
      </c>
      <c r="G1136" s="169"/>
      <c r="H1136" s="167">
        <v>20095700</v>
      </c>
      <c r="I1136" s="167">
        <v>20095700</v>
      </c>
      <c r="J1136" s="198">
        <v>20095700</v>
      </c>
      <c r="K1136" s="199"/>
    </row>
    <row r="1137" spans="1:11" ht="34.5" customHeight="1" x14ac:dyDescent="0.25">
      <c r="A1137" s="200" t="s">
        <v>114</v>
      </c>
      <c r="B1137" s="201"/>
      <c r="C1137" s="165" t="s">
        <v>95</v>
      </c>
      <c r="D1137" s="165" t="s">
        <v>94</v>
      </c>
      <c r="E1137" s="165" t="s">
        <v>56</v>
      </c>
      <c r="F1137" s="169" t="s">
        <v>113</v>
      </c>
      <c r="G1137" s="170"/>
      <c r="H1137" s="167">
        <v>20095700</v>
      </c>
      <c r="I1137" s="167">
        <v>20095700</v>
      </c>
      <c r="J1137" s="198">
        <v>20095700</v>
      </c>
      <c r="K1137" s="199"/>
    </row>
    <row r="1138" spans="1:11" ht="23.25" customHeight="1" x14ac:dyDescent="0.25">
      <c r="A1138" s="200" t="s">
        <v>112</v>
      </c>
      <c r="B1138" s="201"/>
      <c r="C1138" s="165" t="s">
        <v>95</v>
      </c>
      <c r="D1138" s="165" t="s">
        <v>94</v>
      </c>
      <c r="E1138" s="165" t="s">
        <v>56</v>
      </c>
      <c r="F1138" s="169" t="s">
        <v>100</v>
      </c>
      <c r="G1138" s="170"/>
      <c r="H1138" s="167">
        <v>20095700</v>
      </c>
      <c r="I1138" s="167">
        <v>20095700</v>
      </c>
      <c r="J1138" s="198">
        <v>20095700</v>
      </c>
      <c r="K1138" s="199"/>
    </row>
    <row r="1139" spans="1:11" ht="45.75" customHeight="1" x14ac:dyDescent="0.25">
      <c r="A1139" s="200" t="s">
        <v>111</v>
      </c>
      <c r="B1139" s="201"/>
      <c r="C1139" s="165" t="s">
        <v>95</v>
      </c>
      <c r="D1139" s="165" t="s">
        <v>94</v>
      </c>
      <c r="E1139" s="165" t="s">
        <v>56</v>
      </c>
      <c r="F1139" s="169" t="s">
        <v>100</v>
      </c>
      <c r="G1139" s="169" t="s">
        <v>110</v>
      </c>
      <c r="H1139" s="167">
        <v>4067700</v>
      </c>
      <c r="I1139" s="167">
        <v>4067700</v>
      </c>
      <c r="J1139" s="198">
        <v>4067700</v>
      </c>
      <c r="K1139" s="199"/>
    </row>
    <row r="1140" spans="1:11" ht="15" customHeight="1" x14ac:dyDescent="0.25">
      <c r="A1140" s="200" t="s">
        <v>109</v>
      </c>
      <c r="B1140" s="201"/>
      <c r="C1140" s="165" t="s">
        <v>95</v>
      </c>
      <c r="D1140" s="165" t="s">
        <v>94</v>
      </c>
      <c r="E1140" s="165" t="s">
        <v>56</v>
      </c>
      <c r="F1140" s="169" t="s">
        <v>100</v>
      </c>
      <c r="G1140" s="169" t="s">
        <v>108</v>
      </c>
      <c r="H1140" s="167">
        <v>4067700</v>
      </c>
      <c r="I1140" s="167">
        <v>4067700</v>
      </c>
      <c r="J1140" s="198">
        <v>4067700</v>
      </c>
      <c r="K1140" s="199"/>
    </row>
    <row r="1141" spans="1:11" ht="23.25" customHeight="1" x14ac:dyDescent="0.25">
      <c r="A1141" s="200" t="s">
        <v>107</v>
      </c>
      <c r="B1141" s="201"/>
      <c r="C1141" s="165" t="s">
        <v>95</v>
      </c>
      <c r="D1141" s="165" t="s">
        <v>94</v>
      </c>
      <c r="E1141" s="165" t="s">
        <v>56</v>
      </c>
      <c r="F1141" s="169" t="s">
        <v>100</v>
      </c>
      <c r="G1141" s="169" t="s">
        <v>106</v>
      </c>
      <c r="H1141" s="167">
        <v>14528000</v>
      </c>
      <c r="I1141" s="167">
        <v>14528000</v>
      </c>
      <c r="J1141" s="198">
        <v>14528000</v>
      </c>
      <c r="K1141" s="199"/>
    </row>
    <row r="1142" spans="1:11" ht="23.25" customHeight="1" x14ac:dyDescent="0.25">
      <c r="A1142" s="200" t="s">
        <v>105</v>
      </c>
      <c r="B1142" s="201"/>
      <c r="C1142" s="165" t="s">
        <v>95</v>
      </c>
      <c r="D1142" s="165" t="s">
        <v>94</v>
      </c>
      <c r="E1142" s="165" t="s">
        <v>56</v>
      </c>
      <c r="F1142" s="169" t="s">
        <v>100</v>
      </c>
      <c r="G1142" s="169" t="s">
        <v>104</v>
      </c>
      <c r="H1142" s="167">
        <v>14528000</v>
      </c>
      <c r="I1142" s="167">
        <v>14528000</v>
      </c>
      <c r="J1142" s="198">
        <v>14528000</v>
      </c>
      <c r="K1142" s="199"/>
    </row>
    <row r="1143" spans="1:11" ht="15" customHeight="1" x14ac:dyDescent="0.25">
      <c r="A1143" s="200" t="s">
        <v>103</v>
      </c>
      <c r="B1143" s="201"/>
      <c r="C1143" s="165" t="s">
        <v>95</v>
      </c>
      <c r="D1143" s="165" t="s">
        <v>94</v>
      </c>
      <c r="E1143" s="165" t="s">
        <v>56</v>
      </c>
      <c r="F1143" s="169" t="s">
        <v>100</v>
      </c>
      <c r="G1143" s="169" t="s">
        <v>102</v>
      </c>
      <c r="H1143" s="167">
        <v>1500000</v>
      </c>
      <c r="I1143" s="167">
        <v>1500000</v>
      </c>
      <c r="J1143" s="198">
        <v>1500000</v>
      </c>
      <c r="K1143" s="199"/>
    </row>
    <row r="1144" spans="1:11" ht="15" customHeight="1" thickBot="1" x14ac:dyDescent="0.3">
      <c r="A1144" s="200" t="s">
        <v>101</v>
      </c>
      <c r="B1144" s="201"/>
      <c r="C1144" s="165" t="s">
        <v>95</v>
      </c>
      <c r="D1144" s="165" t="s">
        <v>94</v>
      </c>
      <c r="E1144" s="165" t="s">
        <v>56</v>
      </c>
      <c r="F1144" s="169" t="s">
        <v>100</v>
      </c>
      <c r="G1144" s="169" t="s">
        <v>99</v>
      </c>
      <c r="H1144" s="167">
        <v>1500000</v>
      </c>
      <c r="I1144" s="167">
        <v>1500000</v>
      </c>
      <c r="J1144" s="198">
        <v>1500000</v>
      </c>
      <c r="K1144" s="199"/>
    </row>
    <row r="1145" spans="1:11" ht="15.75" thickBot="1" x14ac:dyDescent="0.3">
      <c r="A1145" s="220" t="s">
        <v>89</v>
      </c>
      <c r="B1145" s="221"/>
      <c r="C1145" s="221"/>
      <c r="D1145" s="221"/>
      <c r="E1145" s="221"/>
      <c r="F1145" s="221"/>
      <c r="G1145" s="222"/>
      <c r="H1145" s="173">
        <v>18551034376.700001</v>
      </c>
      <c r="I1145" s="173">
        <v>18019996669</v>
      </c>
      <c r="J1145" s="223">
        <v>15891315910</v>
      </c>
      <c r="K1145" s="224"/>
    </row>
    <row r="1146" spans="1:11" x14ac:dyDescent="0.25">
      <c r="A1146" s="174"/>
      <c r="B1146" s="174"/>
      <c r="C1146" s="174"/>
      <c r="D1146" s="174"/>
      <c r="E1146" s="174"/>
      <c r="F1146" s="174"/>
      <c r="G1146" s="174"/>
      <c r="H1146" s="174"/>
      <c r="I1146" s="174"/>
      <c r="J1146" s="174"/>
    </row>
    <row r="1147" spans="1:11" x14ac:dyDescent="0.25">
      <c r="A1147" s="218" t="s">
        <v>538</v>
      </c>
      <c r="B1147" s="218"/>
      <c r="C1147" s="218"/>
      <c r="D1147" s="218"/>
      <c r="E1147" s="218"/>
      <c r="F1147" s="218"/>
      <c r="G1147" s="44"/>
      <c r="H1147" s="45">
        <v>95027</v>
      </c>
      <c r="I1147" s="45">
        <v>95027</v>
      </c>
      <c r="J1147" s="219">
        <v>95027</v>
      </c>
      <c r="K1147" s="219"/>
    </row>
  </sheetData>
  <mergeCells count="2287">
    <mergeCell ref="A1:K1"/>
    <mergeCell ref="A2:K2"/>
    <mergeCell ref="A3:K3"/>
    <mergeCell ref="A1147:F1147"/>
    <mergeCell ref="J1147:K1147"/>
    <mergeCell ref="A1144:B1144"/>
    <mergeCell ref="J1144:K1144"/>
    <mergeCell ref="A1145:G1145"/>
    <mergeCell ref="J1145:K1145"/>
    <mergeCell ref="A5:K6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7:J7"/>
    <mergeCell ref="A8:B9"/>
    <mergeCell ref="C8:C9"/>
    <mergeCell ref="D8:D9"/>
    <mergeCell ref="E8:E9"/>
    <mergeCell ref="F8:F9"/>
    <mergeCell ref="G8:G9"/>
    <mergeCell ref="H8:K8"/>
  </mergeCells>
  <pageMargins left="0.78740157480314965" right="0.39370078740157483" top="0.78740157480314965" bottom="0.78740157480314965" header="0.31496062992125984" footer="0.31496062992125984"/>
  <pageSetup paperSize="9" scale="86" firstPageNumber="14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18" zoomScale="90" zoomScaleNormal="90" workbookViewId="0">
      <selection activeCell="A29" sqref="A29"/>
    </sheetView>
  </sheetViews>
  <sheetFormatPr defaultColWidth="9.140625" defaultRowHeight="44.25" customHeight="1" x14ac:dyDescent="0.2"/>
  <cols>
    <col min="1" max="1" width="180.5703125" style="1" customWidth="1"/>
    <col min="2" max="2" width="19.28515625" style="1" customWidth="1"/>
    <col min="3" max="3" width="22" style="1" hidden="1" customWidth="1"/>
    <col min="4" max="4" width="20.85546875" style="8" hidden="1" customWidth="1"/>
    <col min="5" max="5" width="15.140625" style="1" hidden="1" customWidth="1"/>
    <col min="6" max="6" width="14" style="1" hidden="1" customWidth="1"/>
    <col min="7" max="7" width="10.28515625" style="1" hidden="1" customWidth="1"/>
    <col min="8" max="11" width="0" style="1" hidden="1" customWidth="1"/>
    <col min="12" max="12" width="13.85546875" style="1" hidden="1" customWidth="1"/>
    <col min="13" max="16" width="0" style="1" hidden="1" customWidth="1"/>
    <col min="17" max="17" width="18.5703125" style="1" hidden="1" customWidth="1"/>
    <col min="18" max="18" width="14.85546875" style="1" hidden="1" customWidth="1"/>
    <col min="19" max="19" width="25" style="1" customWidth="1"/>
    <col min="20" max="16384" width="9.140625" style="1"/>
  </cols>
  <sheetData>
    <row r="1" spans="1:18" ht="22.7" customHeight="1" x14ac:dyDescent="0.2">
      <c r="A1" s="228" t="s">
        <v>641</v>
      </c>
      <c r="B1" s="228"/>
      <c r="C1" s="228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20.25" customHeight="1" x14ac:dyDescent="0.2">
      <c r="A2" s="228" t="s">
        <v>1</v>
      </c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21.75" customHeight="1" x14ac:dyDescent="0.2">
      <c r="A3" s="230" t="s">
        <v>685</v>
      </c>
      <c r="B3" s="230"/>
      <c r="C3" s="230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29.25" customHeight="1" x14ac:dyDescent="0.25">
      <c r="A4" s="231" t="s">
        <v>800</v>
      </c>
      <c r="B4" s="231"/>
      <c r="C4" s="231"/>
      <c r="D4" s="231"/>
      <c r="E4" s="231"/>
      <c r="F4" s="231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</row>
    <row r="5" spans="1:18" ht="13.5" customHeight="1" x14ac:dyDescent="0.2">
      <c r="A5" s="2"/>
      <c r="B5" s="2"/>
      <c r="C5" s="2"/>
      <c r="D5" s="233" t="s">
        <v>7</v>
      </c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ht="30.6" customHeight="1" x14ac:dyDescent="0.2">
      <c r="A6" s="226" t="s">
        <v>8</v>
      </c>
      <c r="B6" s="226" t="s">
        <v>9</v>
      </c>
      <c r="C6" s="47" t="s">
        <v>10</v>
      </c>
      <c r="D6" s="226" t="s">
        <v>11</v>
      </c>
      <c r="E6" s="236" t="s">
        <v>10</v>
      </c>
      <c r="F6" s="239" t="s">
        <v>11</v>
      </c>
      <c r="Q6" s="226"/>
      <c r="R6" s="226"/>
    </row>
    <row r="7" spans="1:18" ht="26.65" hidden="1" customHeight="1" x14ac:dyDescent="0.2">
      <c r="A7" s="227"/>
      <c r="B7" s="235"/>
      <c r="C7" s="48"/>
      <c r="D7" s="235"/>
      <c r="E7" s="237"/>
      <c r="F7" s="240"/>
      <c r="Q7" s="227"/>
      <c r="R7" s="227"/>
    </row>
    <row r="8" spans="1:18" ht="44.1" hidden="1" customHeight="1" x14ac:dyDescent="0.2">
      <c r="A8" s="227"/>
      <c r="B8" s="235"/>
      <c r="C8" s="48"/>
      <c r="D8" s="235"/>
      <c r="E8" s="238"/>
      <c r="F8" s="241"/>
      <c r="Q8" s="227"/>
      <c r="R8" s="227"/>
    </row>
    <row r="9" spans="1:18" ht="22.1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Q9" s="3"/>
      <c r="R9" s="3"/>
    </row>
    <row r="10" spans="1:18" s="62" customFormat="1" ht="29.25" customHeight="1" x14ac:dyDescent="0.2">
      <c r="A10" s="58" t="s">
        <v>18</v>
      </c>
      <c r="B10" s="59">
        <f>SUM(B11:B26)</f>
        <v>5558469.1299999999</v>
      </c>
      <c r="C10" s="59">
        <f>SUM(C11:C26)</f>
        <v>0</v>
      </c>
      <c r="D10" s="59">
        <f>C10-B10</f>
        <v>-5558469.1299999999</v>
      </c>
      <c r="E10" s="60" t="e">
        <f>#REF!+E17+E18+E19+#REF!+#REF!+#REF!+E20+E21+E22+E23+#REF!+E24+E25+#REF!+#REF!+#REF!+#REF!+#REF!+#REF!+#REF!</f>
        <v>#REF!</v>
      </c>
      <c r="F10" s="60" t="e">
        <f>E10-D10</f>
        <v>#REF!</v>
      </c>
      <c r="G10" s="61"/>
      <c r="Q10" s="60"/>
      <c r="R10" s="60"/>
    </row>
    <row r="11" spans="1:18" s="62" customFormat="1" ht="30" customHeight="1" x14ac:dyDescent="0.2">
      <c r="A11" s="63" t="s">
        <v>802</v>
      </c>
      <c r="B11" s="64">
        <v>114</v>
      </c>
      <c r="C11" s="64"/>
      <c r="D11" s="64">
        <f>C11-B11</f>
        <v>-114</v>
      </c>
      <c r="E11" s="60"/>
      <c r="F11" s="60"/>
      <c r="G11" s="61"/>
      <c r="Q11" s="60"/>
      <c r="R11" s="60"/>
    </row>
    <row r="12" spans="1:18" s="62" customFormat="1" ht="39.75" customHeight="1" x14ac:dyDescent="0.2">
      <c r="A12" s="63" t="s">
        <v>19</v>
      </c>
      <c r="B12" s="64">
        <v>101028</v>
      </c>
      <c r="C12" s="64"/>
      <c r="D12" s="64">
        <f t="shared" ref="D12:D26" si="0">C12-B12</f>
        <v>-101028</v>
      </c>
      <c r="E12" s="60"/>
      <c r="F12" s="60"/>
      <c r="G12" s="61"/>
      <c r="Q12" s="60"/>
      <c r="R12" s="60"/>
    </row>
    <row r="13" spans="1:18" s="62" customFormat="1" ht="94.5" customHeight="1" x14ac:dyDescent="0.2">
      <c r="A13" s="63" t="s">
        <v>803</v>
      </c>
      <c r="B13" s="64">
        <v>318704</v>
      </c>
      <c r="C13" s="64"/>
      <c r="D13" s="64">
        <f t="shared" si="0"/>
        <v>-318704</v>
      </c>
      <c r="E13" s="60"/>
      <c r="F13" s="60"/>
      <c r="G13" s="61"/>
      <c r="Q13" s="60"/>
      <c r="R13" s="60"/>
    </row>
    <row r="14" spans="1:18" s="62" customFormat="1" ht="86.25" customHeight="1" x14ac:dyDescent="0.2">
      <c r="A14" s="63" t="s">
        <v>804</v>
      </c>
      <c r="B14" s="64">
        <v>4965693</v>
      </c>
      <c r="C14" s="64"/>
      <c r="D14" s="64">
        <f t="shared" si="0"/>
        <v>-4965693</v>
      </c>
      <c r="E14" s="60"/>
      <c r="F14" s="60"/>
      <c r="G14" s="61"/>
      <c r="Q14" s="60"/>
      <c r="R14" s="60"/>
    </row>
    <row r="15" spans="1:18" s="62" customFormat="1" ht="37.5" customHeight="1" x14ac:dyDescent="0.2">
      <c r="A15" s="65" t="s">
        <v>20</v>
      </c>
      <c r="B15" s="66">
        <v>4363</v>
      </c>
      <c r="C15" s="66"/>
      <c r="D15" s="64">
        <f t="shared" si="0"/>
        <v>-4363</v>
      </c>
      <c r="E15" s="67"/>
      <c r="F15" s="67"/>
      <c r="Q15" s="67"/>
      <c r="R15" s="67"/>
    </row>
    <row r="16" spans="1:18" s="62" customFormat="1" ht="36" customHeight="1" x14ac:dyDescent="0.2">
      <c r="A16" s="65" t="s">
        <v>17</v>
      </c>
      <c r="B16" s="66">
        <v>13909</v>
      </c>
      <c r="C16" s="66"/>
      <c r="D16" s="64">
        <f t="shared" si="0"/>
        <v>-13909</v>
      </c>
      <c r="E16" s="67"/>
      <c r="F16" s="67"/>
      <c r="Q16" s="67"/>
      <c r="R16" s="67"/>
    </row>
    <row r="17" spans="1:18" s="62" customFormat="1" ht="38.25" customHeight="1" x14ac:dyDescent="0.2">
      <c r="A17" s="65" t="s">
        <v>21</v>
      </c>
      <c r="B17" s="68">
        <v>113919</v>
      </c>
      <c r="C17" s="68"/>
      <c r="D17" s="64">
        <f t="shared" si="0"/>
        <v>-113919</v>
      </c>
      <c r="E17" s="68">
        <f>126867</f>
        <v>126867</v>
      </c>
      <c r="F17" s="68">
        <f t="shared" ref="F17:F63" si="1">E17-D17</f>
        <v>240786</v>
      </c>
      <c r="Q17" s="68"/>
      <c r="R17" s="68"/>
    </row>
    <row r="18" spans="1:18" s="62" customFormat="1" ht="28.5" customHeight="1" x14ac:dyDescent="0.2">
      <c r="A18" s="65" t="s">
        <v>805</v>
      </c>
      <c r="B18" s="64">
        <v>4789</v>
      </c>
      <c r="C18" s="64"/>
      <c r="D18" s="64">
        <f t="shared" si="0"/>
        <v>-4789</v>
      </c>
      <c r="E18" s="69">
        <v>8612</v>
      </c>
      <c r="F18" s="69">
        <f t="shared" si="1"/>
        <v>13401</v>
      </c>
      <c r="Q18" s="69"/>
      <c r="R18" s="69"/>
    </row>
    <row r="19" spans="1:18" s="62" customFormat="1" ht="24.75" customHeight="1" x14ac:dyDescent="0.2">
      <c r="A19" s="70" t="s">
        <v>22</v>
      </c>
      <c r="B19" s="64">
        <v>736</v>
      </c>
      <c r="C19" s="64"/>
      <c r="D19" s="64">
        <f t="shared" si="0"/>
        <v>-736</v>
      </c>
      <c r="E19" s="69">
        <v>82244</v>
      </c>
      <c r="F19" s="69">
        <f t="shared" si="1"/>
        <v>82980</v>
      </c>
      <c r="Q19" s="69"/>
      <c r="R19" s="69"/>
    </row>
    <row r="20" spans="1:18" s="62" customFormat="1" ht="77.25" customHeight="1" x14ac:dyDescent="0.2">
      <c r="A20" s="70" t="s">
        <v>23</v>
      </c>
      <c r="B20" s="64">
        <v>996</v>
      </c>
      <c r="C20" s="64"/>
      <c r="D20" s="64">
        <f t="shared" si="0"/>
        <v>-996</v>
      </c>
      <c r="E20" s="69">
        <f>110898-9876</f>
        <v>101022</v>
      </c>
      <c r="F20" s="69">
        <f>E20-D20</f>
        <v>102018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s="62" customFormat="1" ht="35.25" customHeight="1" x14ac:dyDescent="0.2">
      <c r="A21" s="71" t="s">
        <v>806</v>
      </c>
      <c r="B21" s="66">
        <v>3983</v>
      </c>
      <c r="C21" s="66"/>
      <c r="D21" s="64">
        <f t="shared" si="0"/>
        <v>-3983</v>
      </c>
      <c r="E21" s="67">
        <v>102149</v>
      </c>
      <c r="F21" s="67">
        <f t="shared" si="1"/>
        <v>106132</v>
      </c>
      <c r="Q21" s="67"/>
      <c r="R21" s="67"/>
    </row>
    <row r="22" spans="1:18" s="62" customFormat="1" ht="30.75" customHeight="1" x14ac:dyDescent="0.2">
      <c r="A22" s="71" t="s">
        <v>24</v>
      </c>
      <c r="B22" s="64">
        <v>8.3000000000000007</v>
      </c>
      <c r="C22" s="64"/>
      <c r="D22" s="64">
        <f t="shared" si="0"/>
        <v>-8.3000000000000007</v>
      </c>
      <c r="E22" s="69">
        <v>9065</v>
      </c>
      <c r="F22" s="69">
        <f t="shared" si="1"/>
        <v>9073.2999999999993</v>
      </c>
      <c r="Q22" s="69"/>
      <c r="R22" s="69"/>
    </row>
    <row r="23" spans="1:18" s="62" customFormat="1" ht="44.25" customHeight="1" x14ac:dyDescent="0.2">
      <c r="A23" s="70" t="s">
        <v>25</v>
      </c>
      <c r="B23" s="64">
        <v>4566</v>
      </c>
      <c r="C23" s="64"/>
      <c r="D23" s="64">
        <f t="shared" si="0"/>
        <v>-4566</v>
      </c>
      <c r="E23" s="69">
        <f>1689490-62850</f>
        <v>1626640</v>
      </c>
      <c r="F23" s="69">
        <f t="shared" si="1"/>
        <v>1631206</v>
      </c>
      <c r="Q23" s="69"/>
      <c r="R23" s="69"/>
    </row>
    <row r="24" spans="1:18" s="62" customFormat="1" ht="25.5" customHeight="1" x14ac:dyDescent="0.2">
      <c r="A24" s="72" t="s">
        <v>45</v>
      </c>
      <c r="B24" s="64">
        <v>14436</v>
      </c>
      <c r="C24" s="64"/>
      <c r="D24" s="64">
        <f t="shared" si="0"/>
        <v>-14436</v>
      </c>
      <c r="E24" s="69">
        <f>34305-27221</f>
        <v>7084</v>
      </c>
      <c r="F24" s="69">
        <f t="shared" si="1"/>
        <v>21520</v>
      </c>
      <c r="Q24" s="69"/>
      <c r="R24" s="69"/>
    </row>
    <row r="25" spans="1:18" s="62" customFormat="1" ht="52.5" customHeight="1" x14ac:dyDescent="0.2">
      <c r="A25" s="72" t="s">
        <v>26</v>
      </c>
      <c r="B25" s="73">
        <v>10367.83</v>
      </c>
      <c r="C25" s="73"/>
      <c r="D25" s="64">
        <f t="shared" si="0"/>
        <v>-10367.83</v>
      </c>
      <c r="E25" s="74">
        <f>1180869+69004+9000</f>
        <v>1258873</v>
      </c>
      <c r="F25" s="74">
        <f t="shared" si="1"/>
        <v>1269240.83</v>
      </c>
      <c r="Q25" s="74"/>
      <c r="R25" s="74"/>
    </row>
    <row r="26" spans="1:18" s="62" customFormat="1" ht="33.75" customHeight="1" x14ac:dyDescent="0.2">
      <c r="A26" s="78" t="s">
        <v>807</v>
      </c>
      <c r="B26" s="66">
        <v>857</v>
      </c>
      <c r="C26" s="66"/>
      <c r="D26" s="66">
        <f t="shared" si="0"/>
        <v>-857</v>
      </c>
      <c r="E26" s="67"/>
      <c r="F26" s="67"/>
      <c r="Q26" s="67"/>
      <c r="R26" s="67"/>
    </row>
    <row r="27" spans="1:18" s="62" customFormat="1" ht="27.2" customHeight="1" x14ac:dyDescent="0.25">
      <c r="A27" s="75" t="s">
        <v>27</v>
      </c>
      <c r="B27" s="76">
        <f>SUM(B28:B60)</f>
        <v>3785803.2499999995</v>
      </c>
      <c r="C27" s="76">
        <f>SUM(C28:C60)</f>
        <v>0</v>
      </c>
      <c r="D27" s="76">
        <f>C27-B27</f>
        <v>-3785803.2499999995</v>
      </c>
      <c r="E27" s="67"/>
      <c r="F27" s="67"/>
      <c r="Q27" s="77"/>
      <c r="R27" s="77"/>
    </row>
    <row r="28" spans="1:18" s="62" customFormat="1" ht="63" customHeight="1" x14ac:dyDescent="0.2">
      <c r="A28" s="78" t="s">
        <v>1141</v>
      </c>
      <c r="B28" s="66">
        <v>14624</v>
      </c>
      <c r="C28" s="66"/>
      <c r="D28" s="66">
        <f t="shared" ref="D28:D60" si="2">C28-B28</f>
        <v>-14624</v>
      </c>
      <c r="E28" s="67"/>
      <c r="F28" s="67"/>
      <c r="Q28" s="67"/>
      <c r="R28" s="67"/>
    </row>
    <row r="29" spans="1:18" s="62" customFormat="1" ht="39" customHeight="1" x14ac:dyDescent="0.2">
      <c r="A29" s="78" t="s">
        <v>28</v>
      </c>
      <c r="B29" s="66">
        <f>2195.13</f>
        <v>2195.13</v>
      </c>
      <c r="C29" s="66"/>
      <c r="D29" s="66">
        <f t="shared" si="2"/>
        <v>-2195.13</v>
      </c>
      <c r="E29" s="67"/>
      <c r="F29" s="67"/>
      <c r="Q29" s="67"/>
      <c r="R29" s="67"/>
    </row>
    <row r="30" spans="1:18" s="62" customFormat="1" ht="27" customHeight="1" x14ac:dyDescent="0.2">
      <c r="A30" s="78" t="s">
        <v>29</v>
      </c>
      <c r="B30" s="66">
        <v>19564</v>
      </c>
      <c r="C30" s="66"/>
      <c r="D30" s="66">
        <f t="shared" si="2"/>
        <v>-19564</v>
      </c>
      <c r="E30" s="67"/>
      <c r="F30" s="67"/>
      <c r="Q30" s="67"/>
      <c r="R30" s="67"/>
    </row>
    <row r="31" spans="1:18" s="62" customFormat="1" ht="35.25" customHeight="1" x14ac:dyDescent="0.2">
      <c r="A31" s="78" t="s">
        <v>808</v>
      </c>
      <c r="B31" s="66">
        <f>193623.9</f>
        <v>193623.9</v>
      </c>
      <c r="C31" s="66"/>
      <c r="D31" s="66">
        <f t="shared" si="2"/>
        <v>-193623.9</v>
      </c>
      <c r="E31" s="67"/>
      <c r="F31" s="67"/>
      <c r="Q31" s="67"/>
      <c r="R31" s="67"/>
    </row>
    <row r="32" spans="1:18" s="62" customFormat="1" ht="41.25" customHeight="1" x14ac:dyDescent="0.2">
      <c r="A32" s="78" t="s">
        <v>696</v>
      </c>
      <c r="B32" s="66">
        <v>73873</v>
      </c>
      <c r="C32" s="66"/>
      <c r="D32" s="66">
        <f t="shared" si="2"/>
        <v>-73873</v>
      </c>
      <c r="E32" s="67"/>
      <c r="F32" s="67"/>
      <c r="Q32" s="67"/>
      <c r="R32" s="67"/>
    </row>
    <row r="33" spans="1:18" s="62" customFormat="1" ht="33" customHeight="1" x14ac:dyDescent="0.2">
      <c r="A33" s="78" t="s">
        <v>809</v>
      </c>
      <c r="B33" s="66">
        <f>2250.04</f>
        <v>2250.04</v>
      </c>
      <c r="C33" s="66"/>
      <c r="D33" s="66"/>
      <c r="E33" s="67"/>
      <c r="F33" s="67"/>
      <c r="Q33" s="67"/>
      <c r="R33" s="67"/>
    </row>
    <row r="34" spans="1:18" s="62" customFormat="1" ht="21.95" customHeight="1" x14ac:dyDescent="0.2">
      <c r="A34" s="78" t="s">
        <v>30</v>
      </c>
      <c r="B34" s="66">
        <f>6367.1</f>
        <v>6367.1</v>
      </c>
      <c r="C34" s="66"/>
      <c r="D34" s="66">
        <f t="shared" si="2"/>
        <v>-6367.1</v>
      </c>
      <c r="E34" s="67"/>
      <c r="F34" s="67"/>
      <c r="Q34" s="67"/>
      <c r="R34" s="67"/>
    </row>
    <row r="35" spans="1:18" s="62" customFormat="1" ht="21.95" customHeight="1" x14ac:dyDescent="0.2">
      <c r="A35" s="78" t="s">
        <v>812</v>
      </c>
      <c r="B35" s="66">
        <v>49</v>
      </c>
      <c r="C35" s="66"/>
      <c r="D35" s="66">
        <f t="shared" si="2"/>
        <v>-49</v>
      </c>
      <c r="E35" s="67"/>
      <c r="F35" s="67"/>
      <c r="Q35" s="67"/>
      <c r="R35" s="67"/>
    </row>
    <row r="36" spans="1:18" s="62" customFormat="1" ht="48.75" customHeight="1" x14ac:dyDescent="0.2">
      <c r="A36" s="78" t="s">
        <v>811</v>
      </c>
      <c r="B36" s="66">
        <v>500</v>
      </c>
      <c r="C36" s="66"/>
      <c r="D36" s="66">
        <f t="shared" si="2"/>
        <v>-500</v>
      </c>
      <c r="E36" s="67"/>
      <c r="F36" s="67"/>
      <c r="Q36" s="67"/>
      <c r="R36" s="67"/>
    </row>
    <row r="37" spans="1:18" s="62" customFormat="1" ht="21.95" customHeight="1" x14ac:dyDescent="0.2">
      <c r="A37" s="78" t="s">
        <v>43</v>
      </c>
      <c r="B37" s="66">
        <f>6393.74</f>
        <v>6393.74</v>
      </c>
      <c r="C37" s="66"/>
      <c r="D37" s="66"/>
      <c r="E37" s="67"/>
      <c r="F37" s="67"/>
      <c r="Q37" s="67"/>
      <c r="R37" s="67"/>
    </row>
    <row r="38" spans="1:18" s="62" customFormat="1" ht="21.95" customHeight="1" x14ac:dyDescent="0.2">
      <c r="A38" s="78" t="s">
        <v>32</v>
      </c>
      <c r="B38" s="66">
        <v>601172.66</v>
      </c>
      <c r="C38" s="66"/>
      <c r="D38" s="66">
        <f t="shared" si="2"/>
        <v>-601172.66</v>
      </c>
      <c r="E38" s="67"/>
      <c r="F38" s="67"/>
      <c r="Q38" s="67"/>
      <c r="R38" s="67"/>
    </row>
    <row r="39" spans="1:18" s="62" customFormat="1" ht="21.95" customHeight="1" x14ac:dyDescent="0.2">
      <c r="A39" s="78" t="s">
        <v>33</v>
      </c>
      <c r="B39" s="66">
        <v>197743</v>
      </c>
      <c r="C39" s="66"/>
      <c r="D39" s="66">
        <f t="shared" si="2"/>
        <v>-197743</v>
      </c>
      <c r="E39" s="67"/>
      <c r="F39" s="67"/>
      <c r="Q39" s="67"/>
      <c r="R39" s="67"/>
    </row>
    <row r="40" spans="1:18" s="62" customFormat="1" ht="21.95" customHeight="1" x14ac:dyDescent="0.2">
      <c r="A40" s="78" t="s">
        <v>34</v>
      </c>
      <c r="B40" s="66">
        <f>656663.84</f>
        <v>656663.84</v>
      </c>
      <c r="C40" s="66"/>
      <c r="D40" s="66">
        <f t="shared" si="2"/>
        <v>-656663.84</v>
      </c>
      <c r="E40" s="67"/>
      <c r="F40" s="67"/>
      <c r="Q40" s="67"/>
      <c r="R40" s="67"/>
    </row>
    <row r="41" spans="1:18" s="62" customFormat="1" ht="21.95" customHeight="1" x14ac:dyDescent="0.2">
      <c r="A41" s="78" t="s">
        <v>35</v>
      </c>
      <c r="B41" s="66">
        <v>351796.6</v>
      </c>
      <c r="C41" s="66"/>
      <c r="D41" s="66">
        <f t="shared" si="2"/>
        <v>-351796.6</v>
      </c>
      <c r="E41" s="67"/>
      <c r="F41" s="67"/>
      <c r="Q41" s="67"/>
      <c r="R41" s="67"/>
    </row>
    <row r="42" spans="1:18" s="62" customFormat="1" ht="38.25" customHeight="1" x14ac:dyDescent="0.2">
      <c r="A42" s="78" t="s">
        <v>813</v>
      </c>
      <c r="B42" s="66">
        <f>1016187.36</f>
        <v>1016187.36</v>
      </c>
      <c r="C42" s="66"/>
      <c r="D42" s="66">
        <f t="shared" si="2"/>
        <v>-1016187.36</v>
      </c>
      <c r="E42" s="67"/>
      <c r="F42" s="67"/>
      <c r="Q42" s="67"/>
      <c r="R42" s="67"/>
    </row>
    <row r="43" spans="1:18" s="62" customFormat="1" ht="34.5" customHeight="1" x14ac:dyDescent="0.2">
      <c r="A43" s="78" t="s">
        <v>36</v>
      </c>
      <c r="B43" s="66">
        <f>5447.15</f>
        <v>5447.15</v>
      </c>
      <c r="C43" s="66"/>
      <c r="D43" s="66">
        <f t="shared" si="2"/>
        <v>-5447.15</v>
      </c>
      <c r="E43" s="67"/>
      <c r="F43" s="67"/>
      <c r="Q43" s="67"/>
      <c r="R43" s="67"/>
    </row>
    <row r="44" spans="1:18" s="62" customFormat="1" ht="21.95" customHeight="1" x14ac:dyDescent="0.2">
      <c r="A44" s="78" t="s">
        <v>37</v>
      </c>
      <c r="B44" s="66">
        <f>1099.17</f>
        <v>1099.17</v>
      </c>
      <c r="C44" s="66"/>
      <c r="D44" s="66">
        <f t="shared" si="2"/>
        <v>-1099.17</v>
      </c>
      <c r="E44" s="67"/>
      <c r="F44" s="67"/>
      <c r="Q44" s="67"/>
      <c r="R44" s="67"/>
    </row>
    <row r="45" spans="1:18" s="62" customFormat="1" ht="21.95" customHeight="1" x14ac:dyDescent="0.2">
      <c r="A45" s="78" t="s">
        <v>810</v>
      </c>
      <c r="B45" s="66">
        <v>1361.3</v>
      </c>
      <c r="C45" s="66"/>
      <c r="D45" s="66"/>
      <c r="E45" s="67"/>
      <c r="F45" s="67"/>
      <c r="Q45" s="67"/>
      <c r="R45" s="67"/>
    </row>
    <row r="46" spans="1:18" s="62" customFormat="1" ht="21.95" customHeight="1" x14ac:dyDescent="0.2">
      <c r="A46" s="78" t="s">
        <v>814</v>
      </c>
      <c r="B46" s="66">
        <v>76389.78</v>
      </c>
      <c r="C46" s="66"/>
      <c r="D46" s="66"/>
      <c r="E46" s="67"/>
      <c r="F46" s="67"/>
      <c r="Q46" s="67"/>
      <c r="R46" s="67"/>
    </row>
    <row r="47" spans="1:18" s="62" customFormat="1" ht="21.95" customHeight="1" x14ac:dyDescent="0.2">
      <c r="A47" s="78" t="s">
        <v>38</v>
      </c>
      <c r="B47" s="66">
        <v>35133.620000000003</v>
      </c>
      <c r="C47" s="66"/>
      <c r="D47" s="66">
        <f t="shared" si="2"/>
        <v>-35133.620000000003</v>
      </c>
      <c r="E47" s="67"/>
      <c r="F47" s="67"/>
      <c r="Q47" s="67"/>
      <c r="R47" s="67"/>
    </row>
    <row r="48" spans="1:18" s="62" customFormat="1" ht="29.25" customHeight="1" x14ac:dyDescent="0.2">
      <c r="A48" s="78" t="s">
        <v>39</v>
      </c>
      <c r="B48" s="66">
        <v>4223</v>
      </c>
      <c r="C48" s="66"/>
      <c r="D48" s="66">
        <f t="shared" si="2"/>
        <v>-4223</v>
      </c>
      <c r="E48" s="67"/>
      <c r="F48" s="67"/>
      <c r="Q48" s="67"/>
      <c r="R48" s="67"/>
    </row>
    <row r="49" spans="1:18" s="62" customFormat="1" ht="21.95" customHeight="1" x14ac:dyDescent="0.2">
      <c r="A49" s="78" t="s">
        <v>41</v>
      </c>
      <c r="B49" s="66">
        <v>125790</v>
      </c>
      <c r="C49" s="66"/>
      <c r="D49" s="66">
        <f t="shared" si="2"/>
        <v>-125790</v>
      </c>
      <c r="E49" s="67"/>
      <c r="F49" s="67"/>
      <c r="Q49" s="67"/>
      <c r="R49" s="67"/>
    </row>
    <row r="50" spans="1:18" s="62" customFormat="1" ht="51" customHeight="1" x14ac:dyDescent="0.2">
      <c r="A50" s="78" t="s">
        <v>824</v>
      </c>
      <c r="B50" s="66">
        <v>88695</v>
      </c>
      <c r="C50" s="66"/>
      <c r="D50" s="66">
        <f t="shared" si="2"/>
        <v>-88695</v>
      </c>
      <c r="E50" s="67"/>
      <c r="F50" s="67"/>
      <c r="Q50" s="67"/>
      <c r="R50" s="67"/>
    </row>
    <row r="51" spans="1:18" s="62" customFormat="1" ht="21.95" customHeight="1" x14ac:dyDescent="0.2">
      <c r="A51" s="78" t="s">
        <v>42</v>
      </c>
      <c r="B51" s="66">
        <f>72556.4</f>
        <v>72556.399999999994</v>
      </c>
      <c r="C51" s="66"/>
      <c r="D51" s="66">
        <f t="shared" si="2"/>
        <v>-72556.399999999994</v>
      </c>
      <c r="E51" s="67"/>
      <c r="F51" s="67"/>
      <c r="Q51" s="67"/>
      <c r="R51" s="67"/>
    </row>
    <row r="52" spans="1:18" s="62" customFormat="1" ht="21.95" customHeight="1" x14ac:dyDescent="0.2">
      <c r="A52" s="78" t="s">
        <v>657</v>
      </c>
      <c r="B52" s="66">
        <v>2381.75</v>
      </c>
      <c r="C52" s="66"/>
      <c r="D52" s="66">
        <f t="shared" si="2"/>
        <v>-2381.75</v>
      </c>
      <c r="E52" s="67"/>
      <c r="F52" s="67"/>
      <c r="Q52" s="67"/>
      <c r="R52" s="67"/>
    </row>
    <row r="53" spans="1:18" s="62" customFormat="1" ht="21.95" customHeight="1" x14ac:dyDescent="0.2">
      <c r="A53" s="78" t="s">
        <v>819</v>
      </c>
      <c r="B53" s="66">
        <v>24522</v>
      </c>
      <c r="C53" s="66"/>
      <c r="D53" s="66">
        <f t="shared" si="2"/>
        <v>-24522</v>
      </c>
      <c r="E53" s="67"/>
      <c r="F53" s="67"/>
      <c r="Q53" s="67"/>
      <c r="R53" s="67"/>
    </row>
    <row r="54" spans="1:18" s="62" customFormat="1" ht="21.95" customHeight="1" x14ac:dyDescent="0.2">
      <c r="A54" s="78" t="s">
        <v>720</v>
      </c>
      <c r="B54" s="66">
        <v>2699.31</v>
      </c>
      <c r="C54" s="66"/>
      <c r="D54" s="66">
        <f t="shared" si="2"/>
        <v>-2699.31</v>
      </c>
      <c r="E54" s="67"/>
      <c r="F54" s="67"/>
      <c r="Q54" s="67"/>
      <c r="R54" s="67"/>
    </row>
    <row r="55" spans="1:18" s="62" customFormat="1" ht="21.95" customHeight="1" x14ac:dyDescent="0.2">
      <c r="A55" s="78" t="s">
        <v>815</v>
      </c>
      <c r="B55" s="66">
        <v>70026.899999999994</v>
      </c>
      <c r="C55" s="66"/>
      <c r="D55" s="66"/>
      <c r="E55" s="67"/>
      <c r="F55" s="67"/>
      <c r="Q55" s="67"/>
      <c r="R55" s="67"/>
    </row>
    <row r="56" spans="1:18" s="62" customFormat="1" ht="21.95" customHeight="1" x14ac:dyDescent="0.2">
      <c r="A56" s="78" t="s">
        <v>816</v>
      </c>
      <c r="B56" s="66">
        <v>35000</v>
      </c>
      <c r="C56" s="66"/>
      <c r="D56" s="66"/>
      <c r="E56" s="67"/>
      <c r="F56" s="67"/>
      <c r="Q56" s="67"/>
      <c r="R56" s="67"/>
    </row>
    <row r="57" spans="1:18" s="62" customFormat="1" ht="21.95" customHeight="1" x14ac:dyDescent="0.2">
      <c r="A57" s="78" t="s">
        <v>817</v>
      </c>
      <c r="B57" s="66">
        <v>18595.5</v>
      </c>
      <c r="C57" s="66"/>
      <c r="D57" s="66"/>
      <c r="E57" s="67"/>
      <c r="F57" s="67"/>
      <c r="Q57" s="67"/>
      <c r="R57" s="67"/>
    </row>
    <row r="58" spans="1:18" s="62" customFormat="1" ht="21.95" customHeight="1" x14ac:dyDescent="0.2">
      <c r="A58" s="78" t="s">
        <v>818</v>
      </c>
      <c r="B58" s="66">
        <v>28000</v>
      </c>
      <c r="C58" s="66"/>
      <c r="D58" s="66"/>
      <c r="E58" s="67"/>
      <c r="F58" s="67"/>
      <c r="Q58" s="67"/>
      <c r="R58" s="67"/>
    </row>
    <row r="59" spans="1:18" s="62" customFormat="1" ht="21.95" customHeight="1" x14ac:dyDescent="0.2">
      <c r="A59" s="78" t="s">
        <v>719</v>
      </c>
      <c r="B59" s="66">
        <v>36621</v>
      </c>
      <c r="C59" s="66"/>
      <c r="D59" s="66">
        <f t="shared" si="2"/>
        <v>-36621</v>
      </c>
      <c r="E59" s="67"/>
      <c r="F59" s="67"/>
      <c r="Q59" s="67"/>
      <c r="R59" s="67"/>
    </row>
    <row r="60" spans="1:18" s="62" customFormat="1" ht="21.95" customHeight="1" x14ac:dyDescent="0.2">
      <c r="A60" s="78" t="s">
        <v>40</v>
      </c>
      <c r="B60" s="66">
        <v>14258</v>
      </c>
      <c r="C60" s="66"/>
      <c r="D60" s="66">
        <f t="shared" si="2"/>
        <v>-14258</v>
      </c>
      <c r="E60" s="67"/>
      <c r="F60" s="67"/>
      <c r="Q60" s="67"/>
      <c r="R60" s="67"/>
    </row>
    <row r="61" spans="1:18" s="62" customFormat="1" ht="28.5" customHeight="1" x14ac:dyDescent="0.2">
      <c r="A61" s="75" t="s">
        <v>90</v>
      </c>
      <c r="B61" s="76">
        <f>SUM(B62:B62)</f>
        <v>20000</v>
      </c>
      <c r="C61" s="76">
        <f>SUM(C62:C62)</f>
        <v>0</v>
      </c>
      <c r="D61" s="76" t="e">
        <f>#REF!+D62+#REF!+#REF!</f>
        <v>#REF!</v>
      </c>
      <c r="E61" s="67"/>
      <c r="F61" s="67"/>
      <c r="Q61" s="67"/>
      <c r="R61" s="67"/>
    </row>
    <row r="62" spans="1:18" s="62" customFormat="1" ht="21.95" customHeight="1" x14ac:dyDescent="0.2">
      <c r="A62" s="78" t="s">
        <v>91</v>
      </c>
      <c r="B62" s="66">
        <v>20000</v>
      </c>
      <c r="C62" s="66"/>
      <c r="D62" s="66">
        <f>C62-B62</f>
        <v>-20000</v>
      </c>
      <c r="E62" s="67"/>
      <c r="F62" s="67"/>
      <c r="Q62" s="67"/>
      <c r="R62" s="67"/>
    </row>
    <row r="63" spans="1:18" s="62" customFormat="1" ht="25.5" customHeight="1" x14ac:dyDescent="0.2">
      <c r="A63" s="79" t="s">
        <v>13</v>
      </c>
      <c r="B63" s="80">
        <f>B61+B27+B10</f>
        <v>9364272.379999999</v>
      </c>
      <c r="C63" s="80">
        <f>C10+C27+C61</f>
        <v>0</v>
      </c>
      <c r="D63" s="80">
        <f>C63-B63</f>
        <v>-9364272.379999999</v>
      </c>
      <c r="E63" s="81" t="e">
        <f>E10+#REF!+#REF!</f>
        <v>#REF!</v>
      </c>
      <c r="F63" s="81" t="e">
        <f t="shared" si="1"/>
        <v>#REF!</v>
      </c>
      <c r="Q63" s="81"/>
      <c r="R63" s="81"/>
    </row>
  </sheetData>
  <mergeCells count="12">
    <mergeCell ref="R6:R8"/>
    <mergeCell ref="A1:R1"/>
    <mergeCell ref="A2:R2"/>
    <mergeCell ref="A3:R3"/>
    <mergeCell ref="A4:R4"/>
    <mergeCell ref="D5:R5"/>
    <mergeCell ref="A6:A8"/>
    <mergeCell ref="D6:D8"/>
    <mergeCell ref="E6:E8"/>
    <mergeCell ref="F6:F8"/>
    <mergeCell ref="Q6:Q8"/>
    <mergeCell ref="B6:B8"/>
  </mergeCells>
  <pageMargins left="0.78740157480314965" right="0.39370078740157483" top="0.78740157480314965" bottom="0.78740157480314965" header="0" footer="0"/>
  <pageSetup paperSize="9" scale="75" firstPageNumber="64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80" zoomScaleNormal="80" workbookViewId="0">
      <selection activeCell="A7" sqref="A7:A8"/>
    </sheetView>
  </sheetViews>
  <sheetFormatPr defaultColWidth="9.140625" defaultRowHeight="15" x14ac:dyDescent="0.2"/>
  <cols>
    <col min="1" max="1" width="177.42578125" style="6" customWidth="1"/>
    <col min="2" max="2" width="17" style="9" customWidth="1"/>
    <col min="3" max="3" width="17.85546875" style="9" hidden="1" customWidth="1"/>
    <col min="4" max="4" width="17.28515625" style="9" hidden="1" customWidth="1"/>
    <col min="5" max="5" width="18.28515625" style="9" customWidth="1"/>
    <col min="6" max="6" width="18.28515625" style="9" hidden="1" customWidth="1"/>
    <col min="7" max="7" width="16" style="9" hidden="1" customWidth="1"/>
    <col min="8" max="8" width="15.28515625" style="6" customWidth="1"/>
    <col min="9" max="9" width="13.28515625" style="6" customWidth="1"/>
    <col min="10" max="12" width="9.140625" style="6" customWidth="1"/>
    <col min="13" max="13" width="13.85546875" style="6" customWidth="1"/>
    <col min="14" max="16" width="9.140625" style="6" customWidth="1"/>
    <col min="17" max="16384" width="9.140625" style="6"/>
  </cols>
  <sheetData>
    <row r="1" spans="1:8" x14ac:dyDescent="0.2">
      <c r="A1" s="246" t="s">
        <v>659</v>
      </c>
      <c r="B1" s="246"/>
      <c r="C1" s="246"/>
      <c r="D1" s="246"/>
      <c r="E1" s="246"/>
      <c r="F1" s="246"/>
      <c r="G1" s="246"/>
    </row>
    <row r="2" spans="1:8" x14ac:dyDescent="0.2">
      <c r="A2" s="246" t="s">
        <v>1</v>
      </c>
      <c r="B2" s="246"/>
      <c r="C2" s="246"/>
      <c r="D2" s="246"/>
      <c r="E2" s="246"/>
      <c r="F2" s="246"/>
      <c r="G2" s="246"/>
    </row>
    <row r="3" spans="1:8" x14ac:dyDescent="0.2">
      <c r="A3" s="247" t="s">
        <v>685</v>
      </c>
      <c r="B3" s="247"/>
      <c r="C3" s="247"/>
      <c r="D3" s="247"/>
      <c r="E3" s="247"/>
      <c r="F3" s="247"/>
      <c r="G3" s="247"/>
    </row>
    <row r="4" spans="1:8" x14ac:dyDescent="0.2">
      <c r="A4" s="31"/>
      <c r="B4" s="39"/>
      <c r="C4" s="39"/>
      <c r="D4" s="39"/>
      <c r="E4" s="39"/>
      <c r="F4" s="39"/>
      <c r="G4" s="39"/>
    </row>
    <row r="5" spans="1:8" ht="39" customHeight="1" x14ac:dyDescent="0.25">
      <c r="A5" s="249" t="s">
        <v>801</v>
      </c>
      <c r="B5" s="249"/>
      <c r="C5" s="249"/>
      <c r="D5" s="249"/>
      <c r="E5" s="249"/>
      <c r="F5" s="249"/>
      <c r="G5" s="249"/>
    </row>
    <row r="6" spans="1:8" ht="18.2" customHeight="1" x14ac:dyDescent="0.2">
      <c r="F6" s="248" t="s">
        <v>7</v>
      </c>
      <c r="G6" s="248"/>
    </row>
    <row r="7" spans="1:8" ht="19.5" customHeight="1" x14ac:dyDescent="0.2">
      <c r="A7" s="226" t="s">
        <v>8</v>
      </c>
      <c r="B7" s="242" t="s">
        <v>16</v>
      </c>
      <c r="C7" s="243"/>
      <c r="D7" s="244"/>
      <c r="E7" s="245" t="s">
        <v>820</v>
      </c>
      <c r="F7" s="245"/>
      <c r="G7" s="245"/>
    </row>
    <row r="8" spans="1:8" ht="37.5" customHeight="1" x14ac:dyDescent="0.2">
      <c r="A8" s="226"/>
      <c r="B8" s="5" t="s">
        <v>9</v>
      </c>
      <c r="C8" s="49" t="s">
        <v>10</v>
      </c>
      <c r="D8" s="49" t="s">
        <v>11</v>
      </c>
      <c r="E8" s="182" t="s">
        <v>9</v>
      </c>
      <c r="F8" s="182" t="s">
        <v>10</v>
      </c>
      <c r="G8" s="182" t="s">
        <v>11</v>
      </c>
    </row>
    <row r="9" spans="1:8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8" ht="23.1" customHeight="1" x14ac:dyDescent="0.2">
      <c r="A10" s="4" t="s">
        <v>18</v>
      </c>
      <c r="B10" s="46">
        <f>SUM(B11:B27)</f>
        <v>5554119.6299999999</v>
      </c>
      <c r="C10" s="46">
        <f>SUM(C11:C27)</f>
        <v>0</v>
      </c>
      <c r="D10" s="46">
        <f>SUM(D11:D27)</f>
        <v>0</v>
      </c>
      <c r="E10" s="46">
        <f>SUM(E11:E27)</f>
        <v>5499724.7300000004</v>
      </c>
      <c r="F10" s="46">
        <f>SUM(F11:F27)</f>
        <v>4704323</v>
      </c>
      <c r="G10" s="46">
        <f>F10-E10</f>
        <v>-795401.73000000045</v>
      </c>
      <c r="H10" s="7"/>
    </row>
    <row r="11" spans="1:8" s="84" customFormat="1" ht="39.75" customHeight="1" x14ac:dyDescent="0.2">
      <c r="A11" s="63" t="s">
        <v>802</v>
      </c>
      <c r="B11" s="82">
        <v>114</v>
      </c>
      <c r="C11" s="82"/>
      <c r="D11" s="82"/>
      <c r="E11" s="82">
        <v>114</v>
      </c>
      <c r="F11" s="82">
        <v>149</v>
      </c>
      <c r="G11" s="82">
        <f>F11-E11</f>
        <v>35</v>
      </c>
      <c r="H11" s="83"/>
    </row>
    <row r="12" spans="1:8" s="84" customFormat="1" ht="41.25" customHeight="1" x14ac:dyDescent="0.2">
      <c r="A12" s="63" t="s">
        <v>19</v>
      </c>
      <c r="B12" s="82">
        <v>101028</v>
      </c>
      <c r="C12" s="82"/>
      <c r="D12" s="82"/>
      <c r="E12" s="82">
        <v>101028</v>
      </c>
      <c r="F12" s="82">
        <f>93951+4861</f>
        <v>98812</v>
      </c>
      <c r="G12" s="82">
        <f t="shared" ref="G12:G27" si="0">F12-E12</f>
        <v>-2216</v>
      </c>
      <c r="H12" s="83"/>
    </row>
    <row r="13" spans="1:8" s="84" customFormat="1" ht="96" customHeight="1" x14ac:dyDescent="0.2">
      <c r="A13" s="63" t="s">
        <v>803</v>
      </c>
      <c r="B13" s="82">
        <v>318704</v>
      </c>
      <c r="C13" s="82"/>
      <c r="D13" s="82"/>
      <c r="E13" s="82">
        <v>318704</v>
      </c>
      <c r="F13" s="82">
        <v>293001</v>
      </c>
      <c r="G13" s="82">
        <f t="shared" si="0"/>
        <v>-25703</v>
      </c>
      <c r="H13" s="83"/>
    </row>
    <row r="14" spans="1:8" s="84" customFormat="1" ht="84.75" customHeight="1" x14ac:dyDescent="0.2">
      <c r="A14" s="63" t="s">
        <v>804</v>
      </c>
      <c r="B14" s="82">
        <v>4961163</v>
      </c>
      <c r="C14" s="82"/>
      <c r="D14" s="82"/>
      <c r="E14" s="82">
        <v>4961163</v>
      </c>
      <c r="F14" s="82">
        <f>4251385-18-38118</f>
        <v>4213249</v>
      </c>
      <c r="G14" s="82">
        <f t="shared" si="0"/>
        <v>-747914</v>
      </c>
      <c r="H14" s="83"/>
    </row>
    <row r="15" spans="1:8" s="84" customFormat="1" ht="39" customHeight="1" x14ac:dyDescent="0.2">
      <c r="A15" s="65" t="s">
        <v>20</v>
      </c>
      <c r="B15" s="82">
        <v>4378</v>
      </c>
      <c r="C15" s="82"/>
      <c r="D15" s="82"/>
      <c r="E15" s="82">
        <v>4387</v>
      </c>
      <c r="F15" s="82">
        <f>139996-3866-11118-125012</f>
        <v>0</v>
      </c>
      <c r="G15" s="82">
        <f t="shared" si="0"/>
        <v>-4387</v>
      </c>
      <c r="H15" s="83"/>
    </row>
    <row r="16" spans="1:8" s="84" customFormat="1" ht="38.25" customHeight="1" x14ac:dyDescent="0.2">
      <c r="A16" s="65" t="s">
        <v>17</v>
      </c>
      <c r="B16" s="82">
        <v>14074</v>
      </c>
      <c r="C16" s="82"/>
      <c r="D16" s="82"/>
      <c r="E16" s="82">
        <v>14200</v>
      </c>
      <c r="F16" s="82">
        <v>4432</v>
      </c>
      <c r="G16" s="82">
        <f t="shared" si="0"/>
        <v>-9768</v>
      </c>
      <c r="H16" s="83"/>
    </row>
    <row r="17" spans="1:7" s="84" customFormat="1" ht="36.75" customHeight="1" x14ac:dyDescent="0.2">
      <c r="A17" s="65" t="s">
        <v>21</v>
      </c>
      <c r="B17" s="85">
        <v>113919</v>
      </c>
      <c r="C17" s="85"/>
      <c r="D17" s="82"/>
      <c r="E17" s="85">
        <v>56960</v>
      </c>
      <c r="F17" s="85">
        <v>13625</v>
      </c>
      <c r="G17" s="82">
        <f t="shared" si="0"/>
        <v>-43335</v>
      </c>
    </row>
    <row r="18" spans="1:7" s="84" customFormat="1" ht="36.75" customHeight="1" x14ac:dyDescent="0.2">
      <c r="A18" s="65" t="s">
        <v>821</v>
      </c>
      <c r="B18" s="85">
        <v>0</v>
      </c>
      <c r="C18" s="85"/>
      <c r="D18" s="82"/>
      <c r="E18" s="85">
        <v>2430</v>
      </c>
      <c r="F18" s="85"/>
      <c r="G18" s="82"/>
    </row>
    <row r="19" spans="1:7" s="84" customFormat="1" ht="35.25" customHeight="1" x14ac:dyDescent="0.2">
      <c r="A19" s="65" t="s">
        <v>805</v>
      </c>
      <c r="B19" s="68">
        <v>4789</v>
      </c>
      <c r="C19" s="68"/>
      <c r="D19" s="82"/>
      <c r="E19" s="68">
        <v>4789</v>
      </c>
      <c r="F19" s="68">
        <v>50696</v>
      </c>
      <c r="G19" s="82">
        <f t="shared" si="0"/>
        <v>45907</v>
      </c>
    </row>
    <row r="20" spans="1:7" s="84" customFormat="1" ht="25.5" customHeight="1" x14ac:dyDescent="0.2">
      <c r="A20" s="70" t="s">
        <v>22</v>
      </c>
      <c r="B20" s="82">
        <v>736</v>
      </c>
      <c r="C20" s="82"/>
      <c r="D20" s="82"/>
      <c r="E20" s="82">
        <v>736</v>
      </c>
      <c r="F20" s="82">
        <v>5128</v>
      </c>
      <c r="G20" s="82">
        <f t="shared" si="0"/>
        <v>4392</v>
      </c>
    </row>
    <row r="21" spans="1:7" s="84" customFormat="1" ht="87" customHeight="1" x14ac:dyDescent="0.2">
      <c r="A21" s="70" t="s">
        <v>23</v>
      </c>
      <c r="B21" s="82">
        <v>996</v>
      </c>
      <c r="C21" s="82"/>
      <c r="D21" s="82"/>
      <c r="E21" s="82">
        <v>996</v>
      </c>
      <c r="F21" s="82">
        <v>708</v>
      </c>
      <c r="G21" s="82">
        <f t="shared" si="0"/>
        <v>-288</v>
      </c>
    </row>
    <row r="22" spans="1:7" s="84" customFormat="1" ht="40.5" customHeight="1" x14ac:dyDescent="0.2">
      <c r="A22" s="71" t="s">
        <v>1142</v>
      </c>
      <c r="B22" s="85">
        <v>3983</v>
      </c>
      <c r="C22" s="85"/>
      <c r="D22" s="82"/>
      <c r="E22" s="85">
        <v>3983</v>
      </c>
      <c r="F22" s="85">
        <v>989</v>
      </c>
      <c r="G22" s="82">
        <f t="shared" si="0"/>
        <v>-2994</v>
      </c>
    </row>
    <row r="23" spans="1:7" s="84" customFormat="1" ht="36" customHeight="1" x14ac:dyDescent="0.2">
      <c r="A23" s="71" t="s">
        <v>24</v>
      </c>
      <c r="B23" s="82">
        <v>8.8000000000000007</v>
      </c>
      <c r="C23" s="82"/>
      <c r="D23" s="82"/>
      <c r="E23" s="82">
        <v>7.9</v>
      </c>
      <c r="F23" s="82">
        <v>2964</v>
      </c>
      <c r="G23" s="82">
        <f t="shared" si="0"/>
        <v>2956.1</v>
      </c>
    </row>
    <row r="24" spans="1:7" s="84" customFormat="1" ht="36" customHeight="1" x14ac:dyDescent="0.2">
      <c r="A24" s="70" t="s">
        <v>25</v>
      </c>
      <c r="B24" s="82">
        <v>4566</v>
      </c>
      <c r="C24" s="82"/>
      <c r="D24" s="82"/>
      <c r="E24" s="82">
        <v>4566</v>
      </c>
      <c r="F24" s="82">
        <v>95</v>
      </c>
      <c r="G24" s="82">
        <f t="shared" si="0"/>
        <v>-4471</v>
      </c>
    </row>
    <row r="25" spans="1:7" s="84" customFormat="1" ht="25.5" customHeight="1" x14ac:dyDescent="0.2">
      <c r="A25" s="72" t="s">
        <v>45</v>
      </c>
      <c r="B25" s="82">
        <v>14436</v>
      </c>
      <c r="C25" s="82"/>
      <c r="D25" s="82"/>
      <c r="E25" s="82">
        <v>14436</v>
      </c>
      <c r="F25" s="82">
        <v>3783</v>
      </c>
      <c r="G25" s="82">
        <f t="shared" si="0"/>
        <v>-10653</v>
      </c>
    </row>
    <row r="26" spans="1:7" s="84" customFormat="1" ht="54.75" customHeight="1" x14ac:dyDescent="0.2">
      <c r="A26" s="72" t="s">
        <v>26</v>
      </c>
      <c r="B26" s="73">
        <v>10367.83</v>
      </c>
      <c r="C26" s="73"/>
      <c r="D26" s="82"/>
      <c r="E26" s="73">
        <v>10367.83</v>
      </c>
      <c r="F26" s="73">
        <v>15326</v>
      </c>
      <c r="G26" s="82">
        <f t="shared" si="0"/>
        <v>4958.17</v>
      </c>
    </row>
    <row r="27" spans="1:7" s="84" customFormat="1" ht="39.75" customHeight="1" x14ac:dyDescent="0.2">
      <c r="A27" s="78" t="s">
        <v>807</v>
      </c>
      <c r="B27" s="73">
        <v>857</v>
      </c>
      <c r="C27" s="73"/>
      <c r="D27" s="82"/>
      <c r="E27" s="73">
        <v>857</v>
      </c>
      <c r="F27" s="73">
        <v>1366</v>
      </c>
      <c r="G27" s="82">
        <f t="shared" si="0"/>
        <v>509</v>
      </c>
    </row>
    <row r="28" spans="1:7" s="84" customFormat="1" ht="15.75" x14ac:dyDescent="0.2">
      <c r="A28" s="75" t="s">
        <v>12</v>
      </c>
      <c r="B28" s="86">
        <f>SUM(B29:B56)</f>
        <v>3513423.0410000007</v>
      </c>
      <c r="C28" s="86">
        <f>SUM(C29:C56)</f>
        <v>2075321.5099999998</v>
      </c>
      <c r="D28" s="86">
        <f>SUM(D29:D56)</f>
        <v>-1287779.9210000001</v>
      </c>
      <c r="E28" s="86">
        <f>SUM(E29:E56)</f>
        <v>1070343.18</v>
      </c>
      <c r="F28" s="86">
        <f>SUM(F29:F56)</f>
        <v>2279385.1710000001</v>
      </c>
      <c r="G28" s="86">
        <f>F28-E28</f>
        <v>1209041.9910000002</v>
      </c>
    </row>
    <row r="29" spans="1:7" s="84" customFormat="1" ht="57" customHeight="1" x14ac:dyDescent="0.2">
      <c r="A29" s="78" t="s">
        <v>1141</v>
      </c>
      <c r="B29" s="85">
        <v>14624</v>
      </c>
      <c r="C29" s="85">
        <f>2679-2679</f>
        <v>0</v>
      </c>
      <c r="D29" s="85">
        <f>C29-B29</f>
        <v>-14624</v>
      </c>
      <c r="E29" s="85">
        <v>14624</v>
      </c>
      <c r="F29" s="85">
        <v>2679</v>
      </c>
      <c r="G29" s="85">
        <f>F29-E29</f>
        <v>-11945</v>
      </c>
    </row>
    <row r="30" spans="1:7" s="84" customFormat="1" ht="30.75" customHeight="1" x14ac:dyDescent="0.2">
      <c r="A30" s="78" t="s">
        <v>29</v>
      </c>
      <c r="B30" s="85">
        <v>19564</v>
      </c>
      <c r="C30" s="85">
        <v>0</v>
      </c>
      <c r="D30" s="85">
        <f t="shared" ref="D30:D56" si="1">C30-B30</f>
        <v>-19564</v>
      </c>
      <c r="E30" s="85">
        <v>19564</v>
      </c>
      <c r="F30" s="85">
        <v>8816.7099999999991</v>
      </c>
      <c r="G30" s="85">
        <f t="shared" ref="G30:G56" si="2">F30-E30</f>
        <v>-10747.29</v>
      </c>
    </row>
    <row r="31" spans="1:7" s="84" customFormat="1" ht="38.25" customHeight="1" x14ac:dyDescent="0.2">
      <c r="A31" s="78" t="s">
        <v>808</v>
      </c>
      <c r="B31" s="85">
        <f>193623.9</f>
        <v>193623.9</v>
      </c>
      <c r="C31" s="85">
        <f>18506-18506</f>
        <v>0</v>
      </c>
      <c r="D31" s="85">
        <f t="shared" si="1"/>
        <v>-193623.9</v>
      </c>
      <c r="E31" s="85">
        <f>213562.1</f>
        <v>213562.1</v>
      </c>
      <c r="F31" s="85">
        <v>18506</v>
      </c>
      <c r="G31" s="85">
        <f t="shared" si="2"/>
        <v>-195056.1</v>
      </c>
    </row>
    <row r="32" spans="1:7" s="84" customFormat="1" ht="39.75" customHeight="1" x14ac:dyDescent="0.2">
      <c r="A32" s="78" t="s">
        <v>696</v>
      </c>
      <c r="B32" s="85">
        <v>73873</v>
      </c>
      <c r="C32" s="85">
        <v>10667</v>
      </c>
      <c r="D32" s="85">
        <f t="shared" si="1"/>
        <v>-63206</v>
      </c>
      <c r="E32" s="85">
        <v>73873</v>
      </c>
      <c r="F32" s="85">
        <v>10667</v>
      </c>
      <c r="G32" s="85">
        <f t="shared" si="2"/>
        <v>-63206</v>
      </c>
    </row>
    <row r="33" spans="1:7" s="84" customFormat="1" ht="36.75" customHeight="1" x14ac:dyDescent="0.2">
      <c r="A33" s="78" t="s">
        <v>44</v>
      </c>
      <c r="B33" s="85">
        <f>8816.71</f>
        <v>8816.7099999999991</v>
      </c>
      <c r="C33" s="85"/>
      <c r="D33" s="85"/>
      <c r="E33" s="85">
        <v>0</v>
      </c>
      <c r="F33" s="85"/>
      <c r="G33" s="85"/>
    </row>
    <row r="34" spans="1:7" s="84" customFormat="1" ht="57.75" customHeight="1" x14ac:dyDescent="0.2">
      <c r="A34" s="78" t="s">
        <v>822</v>
      </c>
      <c r="B34" s="85">
        <v>2775.9</v>
      </c>
      <c r="C34" s="85"/>
      <c r="D34" s="85"/>
      <c r="E34" s="85">
        <v>2775.9</v>
      </c>
      <c r="F34" s="85"/>
      <c r="G34" s="85"/>
    </row>
    <row r="35" spans="1:7" s="84" customFormat="1" ht="27" customHeight="1" x14ac:dyDescent="0.2">
      <c r="A35" s="78" t="s">
        <v>30</v>
      </c>
      <c r="B35" s="85">
        <f>9635.63</f>
        <v>9635.6299999999992</v>
      </c>
      <c r="C35" s="85">
        <v>73190</v>
      </c>
      <c r="D35" s="85">
        <f t="shared" si="1"/>
        <v>63554.37</v>
      </c>
      <c r="E35" s="85">
        <f>8916.64</f>
        <v>8916.64</v>
      </c>
      <c r="F35" s="85">
        <v>73190</v>
      </c>
      <c r="G35" s="85">
        <f t="shared" si="2"/>
        <v>64273.36</v>
      </c>
    </row>
    <row r="36" spans="1:7" s="84" customFormat="1" ht="51" customHeight="1" x14ac:dyDescent="0.2">
      <c r="A36" s="78" t="s">
        <v>811</v>
      </c>
      <c r="B36" s="85">
        <v>500</v>
      </c>
      <c r="C36" s="85">
        <f>202-153</f>
        <v>49</v>
      </c>
      <c r="D36" s="85">
        <f t="shared" si="1"/>
        <v>-451</v>
      </c>
      <c r="E36" s="85">
        <v>500</v>
      </c>
      <c r="F36" s="85">
        <v>0</v>
      </c>
      <c r="G36" s="85">
        <f t="shared" si="2"/>
        <v>-500</v>
      </c>
    </row>
    <row r="37" spans="1:7" s="84" customFormat="1" ht="75.75" customHeight="1" x14ac:dyDescent="0.2">
      <c r="A37" s="78" t="s">
        <v>823</v>
      </c>
      <c r="B37" s="85">
        <v>383</v>
      </c>
      <c r="C37" s="85"/>
      <c r="D37" s="85"/>
      <c r="E37" s="85">
        <v>890</v>
      </c>
      <c r="F37" s="85"/>
      <c r="G37" s="85"/>
    </row>
    <row r="38" spans="1:7" s="84" customFormat="1" ht="29.25" customHeight="1" x14ac:dyDescent="0.2">
      <c r="A38" s="78" t="s">
        <v>43</v>
      </c>
      <c r="B38" s="85">
        <f>6956.15</f>
        <v>6956.15</v>
      </c>
      <c r="C38" s="85">
        <v>1888</v>
      </c>
      <c r="D38" s="85">
        <f t="shared" si="1"/>
        <v>-5068.1499999999996</v>
      </c>
      <c r="E38" s="85">
        <v>0</v>
      </c>
      <c r="F38" s="85">
        <v>3276</v>
      </c>
      <c r="G38" s="85">
        <f t="shared" si="2"/>
        <v>3276</v>
      </c>
    </row>
    <row r="39" spans="1:7" s="84" customFormat="1" ht="28.5" customHeight="1" x14ac:dyDescent="0.2">
      <c r="A39" s="78" t="s">
        <v>32</v>
      </c>
      <c r="B39" s="85">
        <v>426748.76</v>
      </c>
      <c r="C39" s="85">
        <v>11719</v>
      </c>
      <c r="D39" s="85">
        <f t="shared" si="1"/>
        <v>-415029.76000000001</v>
      </c>
      <c r="E39" s="85">
        <v>372007.61</v>
      </c>
      <c r="F39" s="85">
        <v>11719</v>
      </c>
      <c r="G39" s="85">
        <f t="shared" si="2"/>
        <v>-360288.61</v>
      </c>
    </row>
    <row r="40" spans="1:7" s="84" customFormat="1" ht="30.75" customHeight="1" x14ac:dyDescent="0.2">
      <c r="A40" s="78" t="s">
        <v>34</v>
      </c>
      <c r="B40" s="85">
        <f>565771.721</f>
        <v>565771.72100000002</v>
      </c>
      <c r="C40" s="85">
        <v>0</v>
      </c>
      <c r="D40" s="85">
        <f t="shared" si="1"/>
        <v>-565771.72100000002</v>
      </c>
      <c r="E40" s="85">
        <v>0</v>
      </c>
      <c r="F40" s="85">
        <v>1865</v>
      </c>
      <c r="G40" s="85">
        <f t="shared" si="2"/>
        <v>1865</v>
      </c>
    </row>
    <row r="41" spans="1:7" s="84" customFormat="1" ht="29.25" customHeight="1" x14ac:dyDescent="0.2">
      <c r="A41" s="78" t="s">
        <v>35</v>
      </c>
      <c r="B41" s="85">
        <v>1062301.0900000001</v>
      </c>
      <c r="C41" s="85">
        <v>0</v>
      </c>
      <c r="D41" s="85">
        <f t="shared" si="1"/>
        <v>-1062301.0900000001</v>
      </c>
      <c r="E41" s="85">
        <v>0</v>
      </c>
      <c r="F41" s="85">
        <v>19106.759999999998</v>
      </c>
      <c r="G41" s="85">
        <f t="shared" si="2"/>
        <v>19106.759999999998</v>
      </c>
    </row>
    <row r="42" spans="1:7" s="84" customFormat="1" ht="39.75" customHeight="1" x14ac:dyDescent="0.2">
      <c r="A42" s="78" t="s">
        <v>813</v>
      </c>
      <c r="B42" s="85">
        <f>499840.49</f>
        <v>499840.49</v>
      </c>
      <c r="C42" s="85">
        <f>1656+255</f>
        <v>1911</v>
      </c>
      <c r="D42" s="85">
        <f t="shared" si="1"/>
        <v>-497929.49</v>
      </c>
      <c r="E42" s="85">
        <v>0</v>
      </c>
      <c r="F42" s="85">
        <v>0</v>
      </c>
      <c r="G42" s="85">
        <f t="shared" si="2"/>
        <v>0</v>
      </c>
    </row>
    <row r="43" spans="1:7" s="84" customFormat="1" ht="39.75" customHeight="1" x14ac:dyDescent="0.2">
      <c r="A43" s="78" t="s">
        <v>827</v>
      </c>
      <c r="B43" s="85">
        <v>0</v>
      </c>
      <c r="C43" s="85"/>
      <c r="D43" s="85"/>
      <c r="E43" s="85">
        <v>403.28</v>
      </c>
      <c r="F43" s="85"/>
      <c r="G43" s="85"/>
    </row>
    <row r="44" spans="1:7" s="84" customFormat="1" ht="41.25" customHeight="1" x14ac:dyDescent="0.2">
      <c r="A44" s="78" t="s">
        <v>36</v>
      </c>
      <c r="B44" s="85">
        <f>2870</f>
        <v>2870</v>
      </c>
      <c r="C44" s="85">
        <f>33839-9248</f>
        <v>24591</v>
      </c>
      <c r="D44" s="85">
        <f t="shared" si="1"/>
        <v>21721</v>
      </c>
      <c r="E44" s="85">
        <f>3037.05</f>
        <v>3037.05</v>
      </c>
      <c r="F44" s="85">
        <v>0</v>
      </c>
      <c r="G44" s="85">
        <f t="shared" si="2"/>
        <v>-3037.05</v>
      </c>
    </row>
    <row r="45" spans="1:7" s="84" customFormat="1" ht="34.5" customHeight="1" x14ac:dyDescent="0.2">
      <c r="A45" s="78" t="s">
        <v>37</v>
      </c>
      <c r="B45" s="85">
        <f>1102.68</f>
        <v>1102.68</v>
      </c>
      <c r="C45" s="85">
        <f>72237.69-21997.3+16737+5579</f>
        <v>72556.39</v>
      </c>
      <c r="D45" s="85">
        <f t="shared" si="1"/>
        <v>71453.710000000006</v>
      </c>
      <c r="E45" s="85">
        <v>0</v>
      </c>
      <c r="F45" s="85">
        <f>82404-77378.4+53205.6+17735.2</f>
        <v>75966.400000000009</v>
      </c>
      <c r="G45" s="85">
        <f t="shared" si="2"/>
        <v>75966.400000000009</v>
      </c>
    </row>
    <row r="46" spans="1:7" s="84" customFormat="1" ht="25.5" customHeight="1" x14ac:dyDescent="0.2">
      <c r="A46" s="78" t="s">
        <v>814</v>
      </c>
      <c r="B46" s="85">
        <v>228307.33</v>
      </c>
      <c r="C46" s="85">
        <f>504219.32-140726+140726-17493.3-4691.3+158220</f>
        <v>640254.71999999997</v>
      </c>
      <c r="D46" s="85">
        <f t="shared" si="1"/>
        <v>411947.39</v>
      </c>
      <c r="E46" s="85">
        <v>0</v>
      </c>
      <c r="F46" s="85">
        <f>389926+219220-219397.6-2081.7</f>
        <v>387666.7</v>
      </c>
      <c r="G46" s="85">
        <f t="shared" si="2"/>
        <v>387666.7</v>
      </c>
    </row>
    <row r="47" spans="1:7" s="84" customFormat="1" ht="27.75" customHeight="1" x14ac:dyDescent="0.2">
      <c r="A47" s="78" t="s">
        <v>38</v>
      </c>
      <c r="B47" s="85">
        <v>35236.28</v>
      </c>
      <c r="C47" s="85">
        <f>197743+263088-263088</f>
        <v>197743</v>
      </c>
      <c r="D47" s="85">
        <f t="shared" si="1"/>
        <v>162506.72</v>
      </c>
      <c r="E47" s="85">
        <v>34943.32</v>
      </c>
      <c r="F47" s="85">
        <v>0</v>
      </c>
      <c r="G47" s="85">
        <f t="shared" si="2"/>
        <v>-34943.32</v>
      </c>
    </row>
    <row r="48" spans="1:7" s="84" customFormat="1" ht="37.5" customHeight="1" x14ac:dyDescent="0.2">
      <c r="A48" s="78" t="s">
        <v>39</v>
      </c>
      <c r="B48" s="85">
        <v>3824</v>
      </c>
      <c r="C48" s="85">
        <f>383325.06+273338.8</f>
        <v>656663.86</v>
      </c>
      <c r="D48" s="85">
        <f t="shared" si="1"/>
        <v>652839.86</v>
      </c>
      <c r="E48" s="85">
        <v>1968</v>
      </c>
      <c r="F48" s="85">
        <f>403407.091+162364+0.6</f>
        <v>565771.69099999999</v>
      </c>
      <c r="G48" s="85">
        <f t="shared" si="2"/>
        <v>563803.69099999999</v>
      </c>
    </row>
    <row r="49" spans="1:7" s="84" customFormat="1" ht="29.25" customHeight="1" x14ac:dyDescent="0.2">
      <c r="A49" s="78" t="s">
        <v>41</v>
      </c>
      <c r="B49" s="85">
        <v>105590</v>
      </c>
      <c r="C49" s="85">
        <f>52691-52691+722637.7-70809.5+304000-4894.4-599137.2</f>
        <v>351796.6</v>
      </c>
      <c r="D49" s="85">
        <f t="shared" si="1"/>
        <v>246206.59999999998</v>
      </c>
      <c r="E49" s="85">
        <v>111109</v>
      </c>
      <c r="F49" s="85">
        <f>313826-313826+715713.22-6422.7-17382.9+775684-405290.5</f>
        <v>1062301.1200000001</v>
      </c>
      <c r="G49" s="85">
        <f t="shared" si="2"/>
        <v>951192.12000000011</v>
      </c>
    </row>
    <row r="50" spans="1:7" s="84" customFormat="1" ht="26.25" customHeight="1" x14ac:dyDescent="0.2">
      <c r="A50" s="78" t="s">
        <v>42</v>
      </c>
      <c r="B50" s="85">
        <f>75966.4</f>
        <v>75966.399999999994</v>
      </c>
      <c r="C50" s="85">
        <v>2859.38</v>
      </c>
      <c r="D50" s="85">
        <f t="shared" si="1"/>
        <v>-73107.01999999999</v>
      </c>
      <c r="E50" s="85">
        <v>0</v>
      </c>
      <c r="F50" s="85">
        <v>2871.33</v>
      </c>
      <c r="G50" s="85">
        <f t="shared" si="2"/>
        <v>2871.33</v>
      </c>
    </row>
    <row r="51" spans="1:7" s="84" customFormat="1" ht="29.25" customHeight="1" x14ac:dyDescent="0.2">
      <c r="A51" s="78" t="s">
        <v>825</v>
      </c>
      <c r="B51" s="85">
        <v>88266</v>
      </c>
      <c r="C51" s="85"/>
      <c r="D51" s="85"/>
      <c r="E51" s="85">
        <v>0</v>
      </c>
      <c r="F51" s="85"/>
      <c r="G51" s="85"/>
    </row>
    <row r="52" spans="1:7" s="84" customFormat="1" ht="41.25" customHeight="1" x14ac:dyDescent="0.2">
      <c r="A52" s="78" t="s">
        <v>826</v>
      </c>
      <c r="B52" s="85">
        <v>50080</v>
      </c>
      <c r="C52" s="85"/>
      <c r="D52" s="85"/>
      <c r="E52" s="85">
        <v>0</v>
      </c>
      <c r="F52" s="85"/>
      <c r="G52" s="85"/>
    </row>
    <row r="53" spans="1:7" s="84" customFormat="1" ht="30.75" customHeight="1" x14ac:dyDescent="0.2">
      <c r="A53" s="78" t="s">
        <v>828</v>
      </c>
      <c r="B53" s="85">
        <v>0</v>
      </c>
      <c r="C53" s="85"/>
      <c r="D53" s="85"/>
      <c r="E53" s="85">
        <f>187800</f>
        <v>187800</v>
      </c>
      <c r="F53" s="85"/>
      <c r="G53" s="85"/>
    </row>
    <row r="54" spans="1:7" s="84" customFormat="1" ht="27.75" customHeight="1" x14ac:dyDescent="0.2">
      <c r="A54" s="78" t="s">
        <v>819</v>
      </c>
      <c r="B54" s="85">
        <v>22508</v>
      </c>
      <c r="C54" s="85">
        <v>29432.560000000001</v>
      </c>
      <c r="D54" s="85">
        <f t="shared" si="1"/>
        <v>6924.5600000000013</v>
      </c>
      <c r="E54" s="85">
        <v>0</v>
      </c>
      <c r="F54" s="85">
        <v>34982.46</v>
      </c>
      <c r="G54" s="85">
        <f t="shared" si="2"/>
        <v>34982.46</v>
      </c>
    </row>
    <row r="55" spans="1:7" s="84" customFormat="1" ht="28.5" customHeight="1" x14ac:dyDescent="0.2">
      <c r="A55" s="78" t="s">
        <v>31</v>
      </c>
      <c r="B55" s="85">
        <v>0</v>
      </c>
      <c r="C55" s="85"/>
      <c r="D55" s="85"/>
      <c r="E55" s="85">
        <v>10111.280000000001</v>
      </c>
      <c r="F55" s="85"/>
      <c r="G55" s="85"/>
    </row>
    <row r="56" spans="1:7" s="84" customFormat="1" ht="27.75" customHeight="1" x14ac:dyDescent="0.2">
      <c r="A56" s="78" t="s">
        <v>40</v>
      </c>
      <c r="B56" s="85">
        <v>14258</v>
      </c>
      <c r="C56" s="85">
        <f>1474.3-1474.3</f>
        <v>0</v>
      </c>
      <c r="D56" s="85">
        <f t="shared" si="1"/>
        <v>-14258</v>
      </c>
      <c r="E56" s="85">
        <v>14258</v>
      </c>
      <c r="F56" s="85">
        <v>0</v>
      </c>
      <c r="G56" s="85">
        <f t="shared" si="2"/>
        <v>-14258</v>
      </c>
    </row>
    <row r="57" spans="1:7" s="84" customFormat="1" ht="18.75" customHeight="1" x14ac:dyDescent="0.2">
      <c r="A57" s="79" t="s">
        <v>13</v>
      </c>
      <c r="B57" s="87">
        <f>B28+B10</f>
        <v>9067542.6710000001</v>
      </c>
      <c r="C57" s="87">
        <f t="shared" ref="C57:E57" si="3">C28+C10</f>
        <v>2075321.5099999998</v>
      </c>
      <c r="D57" s="87">
        <f t="shared" si="3"/>
        <v>-1287779.9210000001</v>
      </c>
      <c r="E57" s="87">
        <f t="shared" si="3"/>
        <v>6570067.9100000001</v>
      </c>
      <c r="F57" s="87" t="e">
        <f>F10+F28+#REF!</f>
        <v>#REF!</v>
      </c>
      <c r="G57" s="87" t="e">
        <f>F57-E57</f>
        <v>#REF!</v>
      </c>
    </row>
  </sheetData>
  <mergeCells count="8">
    <mergeCell ref="A7:A8"/>
    <mergeCell ref="B7:D7"/>
    <mergeCell ref="E7:G7"/>
    <mergeCell ref="A1:G1"/>
    <mergeCell ref="A2:G2"/>
    <mergeCell ref="A3:G3"/>
    <mergeCell ref="F6:G6"/>
    <mergeCell ref="A5:G5"/>
  </mergeCells>
  <pageMargins left="0.78740157480314965" right="0.39370078740157483" top="0.78740157480314965" bottom="0.78740157480314965" header="0" footer="0"/>
  <pageSetup paperSize="9" scale="70" firstPageNumber="67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80" zoomScaleNormal="80" workbookViewId="0">
      <selection activeCell="A2" sqref="A2:K2"/>
    </sheetView>
  </sheetViews>
  <sheetFormatPr defaultRowHeight="12" x14ac:dyDescent="0.2"/>
  <cols>
    <col min="1" max="1" width="5.5703125" style="12" customWidth="1"/>
    <col min="2" max="2" width="5.140625" style="12" customWidth="1"/>
    <col min="3" max="3" width="5" style="12" customWidth="1"/>
    <col min="4" max="4" width="5.140625" style="12" customWidth="1"/>
    <col min="5" max="5" width="5.42578125" style="12" customWidth="1"/>
    <col min="6" max="6" width="5" style="12" customWidth="1"/>
    <col min="7" max="7" width="6.7109375" style="12" customWidth="1"/>
    <col min="8" max="8" width="7.28515625" style="12" customWidth="1"/>
    <col min="9" max="9" width="129.5703125" style="12" customWidth="1"/>
    <col min="10" max="10" width="23.42578125" style="12" hidden="1" customWidth="1"/>
    <col min="11" max="11" width="22.7109375" style="12" customWidth="1"/>
    <col min="12" max="12" width="21.7109375" style="20" hidden="1" customWidth="1"/>
    <col min="13" max="13" width="9.140625" style="12"/>
    <col min="14" max="14" width="9.85546875" style="12" bestFit="1" customWidth="1"/>
    <col min="15" max="256" width="9.140625" style="12"/>
    <col min="257" max="257" width="5.5703125" style="12" customWidth="1"/>
    <col min="258" max="258" width="5.140625" style="12" customWidth="1"/>
    <col min="259" max="259" width="5" style="12" customWidth="1"/>
    <col min="260" max="260" width="5.140625" style="12" customWidth="1"/>
    <col min="261" max="261" width="5.42578125" style="12" customWidth="1"/>
    <col min="262" max="262" width="5" style="12" customWidth="1"/>
    <col min="263" max="263" width="6.7109375" style="12" customWidth="1"/>
    <col min="264" max="264" width="7.28515625" style="12" customWidth="1"/>
    <col min="265" max="265" width="129.5703125" style="12" customWidth="1"/>
    <col min="266" max="266" width="21.7109375" style="12" customWidth="1"/>
    <col min="267" max="268" width="0" style="12" hidden="1" customWidth="1"/>
    <col min="269" max="269" width="9.140625" style="12"/>
    <col min="270" max="270" width="9.85546875" style="12" bestFit="1" customWidth="1"/>
    <col min="271" max="512" width="9.140625" style="12"/>
    <col min="513" max="513" width="5.5703125" style="12" customWidth="1"/>
    <col min="514" max="514" width="5.140625" style="12" customWidth="1"/>
    <col min="515" max="515" width="5" style="12" customWidth="1"/>
    <col min="516" max="516" width="5.140625" style="12" customWidth="1"/>
    <col min="517" max="517" width="5.42578125" style="12" customWidth="1"/>
    <col min="518" max="518" width="5" style="12" customWidth="1"/>
    <col min="519" max="519" width="6.7109375" style="12" customWidth="1"/>
    <col min="520" max="520" width="7.28515625" style="12" customWidth="1"/>
    <col min="521" max="521" width="129.5703125" style="12" customWidth="1"/>
    <col min="522" max="522" width="21.7109375" style="12" customWidth="1"/>
    <col min="523" max="524" width="0" style="12" hidden="1" customWidth="1"/>
    <col min="525" max="525" width="9.140625" style="12"/>
    <col min="526" max="526" width="9.85546875" style="12" bestFit="1" customWidth="1"/>
    <col min="527" max="768" width="9.140625" style="12"/>
    <col min="769" max="769" width="5.5703125" style="12" customWidth="1"/>
    <col min="770" max="770" width="5.140625" style="12" customWidth="1"/>
    <col min="771" max="771" width="5" style="12" customWidth="1"/>
    <col min="772" max="772" width="5.140625" style="12" customWidth="1"/>
    <col min="773" max="773" width="5.42578125" style="12" customWidth="1"/>
    <col min="774" max="774" width="5" style="12" customWidth="1"/>
    <col min="775" max="775" width="6.7109375" style="12" customWidth="1"/>
    <col min="776" max="776" width="7.28515625" style="12" customWidth="1"/>
    <col min="777" max="777" width="129.5703125" style="12" customWidth="1"/>
    <col min="778" max="778" width="21.7109375" style="12" customWidth="1"/>
    <col min="779" max="780" width="0" style="12" hidden="1" customWidth="1"/>
    <col min="781" max="781" width="9.140625" style="12"/>
    <col min="782" max="782" width="9.85546875" style="12" bestFit="1" customWidth="1"/>
    <col min="783" max="1024" width="9.140625" style="12"/>
    <col min="1025" max="1025" width="5.5703125" style="12" customWidth="1"/>
    <col min="1026" max="1026" width="5.140625" style="12" customWidth="1"/>
    <col min="1027" max="1027" width="5" style="12" customWidth="1"/>
    <col min="1028" max="1028" width="5.140625" style="12" customWidth="1"/>
    <col min="1029" max="1029" width="5.42578125" style="12" customWidth="1"/>
    <col min="1030" max="1030" width="5" style="12" customWidth="1"/>
    <col min="1031" max="1031" width="6.7109375" style="12" customWidth="1"/>
    <col min="1032" max="1032" width="7.28515625" style="12" customWidth="1"/>
    <col min="1033" max="1033" width="129.5703125" style="12" customWidth="1"/>
    <col min="1034" max="1034" width="21.7109375" style="12" customWidth="1"/>
    <col min="1035" max="1036" width="0" style="12" hidden="1" customWidth="1"/>
    <col min="1037" max="1037" width="9.140625" style="12"/>
    <col min="1038" max="1038" width="9.85546875" style="12" bestFit="1" customWidth="1"/>
    <col min="1039" max="1280" width="9.140625" style="12"/>
    <col min="1281" max="1281" width="5.5703125" style="12" customWidth="1"/>
    <col min="1282" max="1282" width="5.140625" style="12" customWidth="1"/>
    <col min="1283" max="1283" width="5" style="12" customWidth="1"/>
    <col min="1284" max="1284" width="5.140625" style="12" customWidth="1"/>
    <col min="1285" max="1285" width="5.42578125" style="12" customWidth="1"/>
    <col min="1286" max="1286" width="5" style="12" customWidth="1"/>
    <col min="1287" max="1287" width="6.7109375" style="12" customWidth="1"/>
    <col min="1288" max="1288" width="7.28515625" style="12" customWidth="1"/>
    <col min="1289" max="1289" width="129.5703125" style="12" customWidth="1"/>
    <col min="1290" max="1290" width="21.7109375" style="12" customWidth="1"/>
    <col min="1291" max="1292" width="0" style="12" hidden="1" customWidth="1"/>
    <col min="1293" max="1293" width="9.140625" style="12"/>
    <col min="1294" max="1294" width="9.85546875" style="12" bestFit="1" customWidth="1"/>
    <col min="1295" max="1536" width="9.140625" style="12"/>
    <col min="1537" max="1537" width="5.5703125" style="12" customWidth="1"/>
    <col min="1538" max="1538" width="5.140625" style="12" customWidth="1"/>
    <col min="1539" max="1539" width="5" style="12" customWidth="1"/>
    <col min="1540" max="1540" width="5.140625" style="12" customWidth="1"/>
    <col min="1541" max="1541" width="5.42578125" style="12" customWidth="1"/>
    <col min="1542" max="1542" width="5" style="12" customWidth="1"/>
    <col min="1543" max="1543" width="6.7109375" style="12" customWidth="1"/>
    <col min="1544" max="1544" width="7.28515625" style="12" customWidth="1"/>
    <col min="1545" max="1545" width="129.5703125" style="12" customWidth="1"/>
    <col min="1546" max="1546" width="21.7109375" style="12" customWidth="1"/>
    <col min="1547" max="1548" width="0" style="12" hidden="1" customWidth="1"/>
    <col min="1549" max="1549" width="9.140625" style="12"/>
    <col min="1550" max="1550" width="9.85546875" style="12" bestFit="1" customWidth="1"/>
    <col min="1551" max="1792" width="9.140625" style="12"/>
    <col min="1793" max="1793" width="5.5703125" style="12" customWidth="1"/>
    <col min="1794" max="1794" width="5.140625" style="12" customWidth="1"/>
    <col min="1795" max="1795" width="5" style="12" customWidth="1"/>
    <col min="1796" max="1796" width="5.140625" style="12" customWidth="1"/>
    <col min="1797" max="1797" width="5.42578125" style="12" customWidth="1"/>
    <col min="1798" max="1798" width="5" style="12" customWidth="1"/>
    <col min="1799" max="1799" width="6.7109375" style="12" customWidth="1"/>
    <col min="1800" max="1800" width="7.28515625" style="12" customWidth="1"/>
    <col min="1801" max="1801" width="129.5703125" style="12" customWidth="1"/>
    <col min="1802" max="1802" width="21.7109375" style="12" customWidth="1"/>
    <col min="1803" max="1804" width="0" style="12" hidden="1" customWidth="1"/>
    <col min="1805" max="1805" width="9.140625" style="12"/>
    <col min="1806" max="1806" width="9.85546875" style="12" bestFit="1" customWidth="1"/>
    <col min="1807" max="2048" width="9.140625" style="12"/>
    <col min="2049" max="2049" width="5.5703125" style="12" customWidth="1"/>
    <col min="2050" max="2050" width="5.140625" style="12" customWidth="1"/>
    <col min="2051" max="2051" width="5" style="12" customWidth="1"/>
    <col min="2052" max="2052" width="5.140625" style="12" customWidth="1"/>
    <col min="2053" max="2053" width="5.42578125" style="12" customWidth="1"/>
    <col min="2054" max="2054" width="5" style="12" customWidth="1"/>
    <col min="2055" max="2055" width="6.7109375" style="12" customWidth="1"/>
    <col min="2056" max="2056" width="7.28515625" style="12" customWidth="1"/>
    <col min="2057" max="2057" width="129.5703125" style="12" customWidth="1"/>
    <col min="2058" max="2058" width="21.7109375" style="12" customWidth="1"/>
    <col min="2059" max="2060" width="0" style="12" hidden="1" customWidth="1"/>
    <col min="2061" max="2061" width="9.140625" style="12"/>
    <col min="2062" max="2062" width="9.85546875" style="12" bestFit="1" customWidth="1"/>
    <col min="2063" max="2304" width="9.140625" style="12"/>
    <col min="2305" max="2305" width="5.5703125" style="12" customWidth="1"/>
    <col min="2306" max="2306" width="5.140625" style="12" customWidth="1"/>
    <col min="2307" max="2307" width="5" style="12" customWidth="1"/>
    <col min="2308" max="2308" width="5.140625" style="12" customWidth="1"/>
    <col min="2309" max="2309" width="5.42578125" style="12" customWidth="1"/>
    <col min="2310" max="2310" width="5" style="12" customWidth="1"/>
    <col min="2311" max="2311" width="6.7109375" style="12" customWidth="1"/>
    <col min="2312" max="2312" width="7.28515625" style="12" customWidth="1"/>
    <col min="2313" max="2313" width="129.5703125" style="12" customWidth="1"/>
    <col min="2314" max="2314" width="21.7109375" style="12" customWidth="1"/>
    <col min="2315" max="2316" width="0" style="12" hidden="1" customWidth="1"/>
    <col min="2317" max="2317" width="9.140625" style="12"/>
    <col min="2318" max="2318" width="9.85546875" style="12" bestFit="1" customWidth="1"/>
    <col min="2319" max="2560" width="9.140625" style="12"/>
    <col min="2561" max="2561" width="5.5703125" style="12" customWidth="1"/>
    <col min="2562" max="2562" width="5.140625" style="12" customWidth="1"/>
    <col min="2563" max="2563" width="5" style="12" customWidth="1"/>
    <col min="2564" max="2564" width="5.140625" style="12" customWidth="1"/>
    <col min="2565" max="2565" width="5.42578125" style="12" customWidth="1"/>
    <col min="2566" max="2566" width="5" style="12" customWidth="1"/>
    <col min="2567" max="2567" width="6.7109375" style="12" customWidth="1"/>
    <col min="2568" max="2568" width="7.28515625" style="12" customWidth="1"/>
    <col min="2569" max="2569" width="129.5703125" style="12" customWidth="1"/>
    <col min="2570" max="2570" width="21.7109375" style="12" customWidth="1"/>
    <col min="2571" max="2572" width="0" style="12" hidden="1" customWidth="1"/>
    <col min="2573" max="2573" width="9.140625" style="12"/>
    <col min="2574" max="2574" width="9.85546875" style="12" bestFit="1" customWidth="1"/>
    <col min="2575" max="2816" width="9.140625" style="12"/>
    <col min="2817" max="2817" width="5.5703125" style="12" customWidth="1"/>
    <col min="2818" max="2818" width="5.140625" style="12" customWidth="1"/>
    <col min="2819" max="2819" width="5" style="12" customWidth="1"/>
    <col min="2820" max="2820" width="5.140625" style="12" customWidth="1"/>
    <col min="2821" max="2821" width="5.42578125" style="12" customWidth="1"/>
    <col min="2822" max="2822" width="5" style="12" customWidth="1"/>
    <col min="2823" max="2823" width="6.7109375" style="12" customWidth="1"/>
    <col min="2824" max="2824" width="7.28515625" style="12" customWidth="1"/>
    <col min="2825" max="2825" width="129.5703125" style="12" customWidth="1"/>
    <col min="2826" max="2826" width="21.7109375" style="12" customWidth="1"/>
    <col min="2827" max="2828" width="0" style="12" hidden="1" customWidth="1"/>
    <col min="2829" max="2829" width="9.140625" style="12"/>
    <col min="2830" max="2830" width="9.85546875" style="12" bestFit="1" customWidth="1"/>
    <col min="2831" max="3072" width="9.140625" style="12"/>
    <col min="3073" max="3073" width="5.5703125" style="12" customWidth="1"/>
    <col min="3074" max="3074" width="5.140625" style="12" customWidth="1"/>
    <col min="3075" max="3075" width="5" style="12" customWidth="1"/>
    <col min="3076" max="3076" width="5.140625" style="12" customWidth="1"/>
    <col min="3077" max="3077" width="5.42578125" style="12" customWidth="1"/>
    <col min="3078" max="3078" width="5" style="12" customWidth="1"/>
    <col min="3079" max="3079" width="6.7109375" style="12" customWidth="1"/>
    <col min="3080" max="3080" width="7.28515625" style="12" customWidth="1"/>
    <col min="3081" max="3081" width="129.5703125" style="12" customWidth="1"/>
    <col min="3082" max="3082" width="21.7109375" style="12" customWidth="1"/>
    <col min="3083" max="3084" width="0" style="12" hidden="1" customWidth="1"/>
    <col min="3085" max="3085" width="9.140625" style="12"/>
    <col min="3086" max="3086" width="9.85546875" style="12" bestFit="1" customWidth="1"/>
    <col min="3087" max="3328" width="9.140625" style="12"/>
    <col min="3329" max="3329" width="5.5703125" style="12" customWidth="1"/>
    <col min="3330" max="3330" width="5.140625" style="12" customWidth="1"/>
    <col min="3331" max="3331" width="5" style="12" customWidth="1"/>
    <col min="3332" max="3332" width="5.140625" style="12" customWidth="1"/>
    <col min="3333" max="3333" width="5.42578125" style="12" customWidth="1"/>
    <col min="3334" max="3334" width="5" style="12" customWidth="1"/>
    <col min="3335" max="3335" width="6.7109375" style="12" customWidth="1"/>
    <col min="3336" max="3336" width="7.28515625" style="12" customWidth="1"/>
    <col min="3337" max="3337" width="129.5703125" style="12" customWidth="1"/>
    <col min="3338" max="3338" width="21.7109375" style="12" customWidth="1"/>
    <col min="3339" max="3340" width="0" style="12" hidden="1" customWidth="1"/>
    <col min="3341" max="3341" width="9.140625" style="12"/>
    <col min="3342" max="3342" width="9.85546875" style="12" bestFit="1" customWidth="1"/>
    <col min="3343" max="3584" width="9.140625" style="12"/>
    <col min="3585" max="3585" width="5.5703125" style="12" customWidth="1"/>
    <col min="3586" max="3586" width="5.140625" style="12" customWidth="1"/>
    <col min="3587" max="3587" width="5" style="12" customWidth="1"/>
    <col min="3588" max="3588" width="5.140625" style="12" customWidth="1"/>
    <col min="3589" max="3589" width="5.42578125" style="12" customWidth="1"/>
    <col min="3590" max="3590" width="5" style="12" customWidth="1"/>
    <col min="3591" max="3591" width="6.7109375" style="12" customWidth="1"/>
    <col min="3592" max="3592" width="7.28515625" style="12" customWidth="1"/>
    <col min="3593" max="3593" width="129.5703125" style="12" customWidth="1"/>
    <col min="3594" max="3594" width="21.7109375" style="12" customWidth="1"/>
    <col min="3595" max="3596" width="0" style="12" hidden="1" customWidth="1"/>
    <col min="3597" max="3597" width="9.140625" style="12"/>
    <col min="3598" max="3598" width="9.85546875" style="12" bestFit="1" customWidth="1"/>
    <col min="3599" max="3840" width="9.140625" style="12"/>
    <col min="3841" max="3841" width="5.5703125" style="12" customWidth="1"/>
    <col min="3842" max="3842" width="5.140625" style="12" customWidth="1"/>
    <col min="3843" max="3843" width="5" style="12" customWidth="1"/>
    <col min="3844" max="3844" width="5.140625" style="12" customWidth="1"/>
    <col min="3845" max="3845" width="5.42578125" style="12" customWidth="1"/>
    <col min="3846" max="3846" width="5" style="12" customWidth="1"/>
    <col min="3847" max="3847" width="6.7109375" style="12" customWidth="1"/>
    <col min="3848" max="3848" width="7.28515625" style="12" customWidth="1"/>
    <col min="3849" max="3849" width="129.5703125" style="12" customWidth="1"/>
    <col min="3850" max="3850" width="21.7109375" style="12" customWidth="1"/>
    <col min="3851" max="3852" width="0" style="12" hidden="1" customWidth="1"/>
    <col min="3853" max="3853" width="9.140625" style="12"/>
    <col min="3854" max="3854" width="9.85546875" style="12" bestFit="1" customWidth="1"/>
    <col min="3855" max="4096" width="9.140625" style="12"/>
    <col min="4097" max="4097" width="5.5703125" style="12" customWidth="1"/>
    <col min="4098" max="4098" width="5.140625" style="12" customWidth="1"/>
    <col min="4099" max="4099" width="5" style="12" customWidth="1"/>
    <col min="4100" max="4100" width="5.140625" style="12" customWidth="1"/>
    <col min="4101" max="4101" width="5.42578125" style="12" customWidth="1"/>
    <col min="4102" max="4102" width="5" style="12" customWidth="1"/>
    <col min="4103" max="4103" width="6.7109375" style="12" customWidth="1"/>
    <col min="4104" max="4104" width="7.28515625" style="12" customWidth="1"/>
    <col min="4105" max="4105" width="129.5703125" style="12" customWidth="1"/>
    <col min="4106" max="4106" width="21.7109375" style="12" customWidth="1"/>
    <col min="4107" max="4108" width="0" style="12" hidden="1" customWidth="1"/>
    <col min="4109" max="4109" width="9.140625" style="12"/>
    <col min="4110" max="4110" width="9.85546875" style="12" bestFit="1" customWidth="1"/>
    <col min="4111" max="4352" width="9.140625" style="12"/>
    <col min="4353" max="4353" width="5.5703125" style="12" customWidth="1"/>
    <col min="4354" max="4354" width="5.140625" style="12" customWidth="1"/>
    <col min="4355" max="4355" width="5" style="12" customWidth="1"/>
    <col min="4356" max="4356" width="5.140625" style="12" customWidth="1"/>
    <col min="4357" max="4357" width="5.42578125" style="12" customWidth="1"/>
    <col min="4358" max="4358" width="5" style="12" customWidth="1"/>
    <col min="4359" max="4359" width="6.7109375" style="12" customWidth="1"/>
    <col min="4360" max="4360" width="7.28515625" style="12" customWidth="1"/>
    <col min="4361" max="4361" width="129.5703125" style="12" customWidth="1"/>
    <col min="4362" max="4362" width="21.7109375" style="12" customWidth="1"/>
    <col min="4363" max="4364" width="0" style="12" hidden="1" customWidth="1"/>
    <col min="4365" max="4365" width="9.140625" style="12"/>
    <col min="4366" max="4366" width="9.85546875" style="12" bestFit="1" customWidth="1"/>
    <col min="4367" max="4608" width="9.140625" style="12"/>
    <col min="4609" max="4609" width="5.5703125" style="12" customWidth="1"/>
    <col min="4610" max="4610" width="5.140625" style="12" customWidth="1"/>
    <col min="4611" max="4611" width="5" style="12" customWidth="1"/>
    <col min="4612" max="4612" width="5.140625" style="12" customWidth="1"/>
    <col min="4613" max="4613" width="5.42578125" style="12" customWidth="1"/>
    <col min="4614" max="4614" width="5" style="12" customWidth="1"/>
    <col min="4615" max="4615" width="6.7109375" style="12" customWidth="1"/>
    <col min="4616" max="4616" width="7.28515625" style="12" customWidth="1"/>
    <col min="4617" max="4617" width="129.5703125" style="12" customWidth="1"/>
    <col min="4618" max="4618" width="21.7109375" style="12" customWidth="1"/>
    <col min="4619" max="4620" width="0" style="12" hidden="1" customWidth="1"/>
    <col min="4621" max="4621" width="9.140625" style="12"/>
    <col min="4622" max="4622" width="9.85546875" style="12" bestFit="1" customWidth="1"/>
    <col min="4623" max="4864" width="9.140625" style="12"/>
    <col min="4865" max="4865" width="5.5703125" style="12" customWidth="1"/>
    <col min="4866" max="4866" width="5.140625" style="12" customWidth="1"/>
    <col min="4867" max="4867" width="5" style="12" customWidth="1"/>
    <col min="4868" max="4868" width="5.140625" style="12" customWidth="1"/>
    <col min="4869" max="4869" width="5.42578125" style="12" customWidth="1"/>
    <col min="4870" max="4870" width="5" style="12" customWidth="1"/>
    <col min="4871" max="4871" width="6.7109375" style="12" customWidth="1"/>
    <col min="4872" max="4872" width="7.28515625" style="12" customWidth="1"/>
    <col min="4873" max="4873" width="129.5703125" style="12" customWidth="1"/>
    <col min="4874" max="4874" width="21.7109375" style="12" customWidth="1"/>
    <col min="4875" max="4876" width="0" style="12" hidden="1" customWidth="1"/>
    <col min="4877" max="4877" width="9.140625" style="12"/>
    <col min="4878" max="4878" width="9.85546875" style="12" bestFit="1" customWidth="1"/>
    <col min="4879" max="5120" width="9.140625" style="12"/>
    <col min="5121" max="5121" width="5.5703125" style="12" customWidth="1"/>
    <col min="5122" max="5122" width="5.140625" style="12" customWidth="1"/>
    <col min="5123" max="5123" width="5" style="12" customWidth="1"/>
    <col min="5124" max="5124" width="5.140625" style="12" customWidth="1"/>
    <col min="5125" max="5125" width="5.42578125" style="12" customWidth="1"/>
    <col min="5126" max="5126" width="5" style="12" customWidth="1"/>
    <col min="5127" max="5127" width="6.7109375" style="12" customWidth="1"/>
    <col min="5128" max="5128" width="7.28515625" style="12" customWidth="1"/>
    <col min="5129" max="5129" width="129.5703125" style="12" customWidth="1"/>
    <col min="5130" max="5130" width="21.7109375" style="12" customWidth="1"/>
    <col min="5131" max="5132" width="0" style="12" hidden="1" customWidth="1"/>
    <col min="5133" max="5133" width="9.140625" style="12"/>
    <col min="5134" max="5134" width="9.85546875" style="12" bestFit="1" customWidth="1"/>
    <col min="5135" max="5376" width="9.140625" style="12"/>
    <col min="5377" max="5377" width="5.5703125" style="12" customWidth="1"/>
    <col min="5378" max="5378" width="5.140625" style="12" customWidth="1"/>
    <col min="5379" max="5379" width="5" style="12" customWidth="1"/>
    <col min="5380" max="5380" width="5.140625" style="12" customWidth="1"/>
    <col min="5381" max="5381" width="5.42578125" style="12" customWidth="1"/>
    <col min="5382" max="5382" width="5" style="12" customWidth="1"/>
    <col min="5383" max="5383" width="6.7109375" style="12" customWidth="1"/>
    <col min="5384" max="5384" width="7.28515625" style="12" customWidth="1"/>
    <col min="5385" max="5385" width="129.5703125" style="12" customWidth="1"/>
    <col min="5386" max="5386" width="21.7109375" style="12" customWidth="1"/>
    <col min="5387" max="5388" width="0" style="12" hidden="1" customWidth="1"/>
    <col min="5389" max="5389" width="9.140625" style="12"/>
    <col min="5390" max="5390" width="9.85546875" style="12" bestFit="1" customWidth="1"/>
    <col min="5391" max="5632" width="9.140625" style="12"/>
    <col min="5633" max="5633" width="5.5703125" style="12" customWidth="1"/>
    <col min="5634" max="5634" width="5.140625" style="12" customWidth="1"/>
    <col min="5635" max="5635" width="5" style="12" customWidth="1"/>
    <col min="5636" max="5636" width="5.140625" style="12" customWidth="1"/>
    <col min="5637" max="5637" width="5.42578125" style="12" customWidth="1"/>
    <col min="5638" max="5638" width="5" style="12" customWidth="1"/>
    <col min="5639" max="5639" width="6.7109375" style="12" customWidth="1"/>
    <col min="5640" max="5640" width="7.28515625" style="12" customWidth="1"/>
    <col min="5641" max="5641" width="129.5703125" style="12" customWidth="1"/>
    <col min="5642" max="5642" width="21.7109375" style="12" customWidth="1"/>
    <col min="5643" max="5644" width="0" style="12" hidden="1" customWidth="1"/>
    <col min="5645" max="5645" width="9.140625" style="12"/>
    <col min="5646" max="5646" width="9.85546875" style="12" bestFit="1" customWidth="1"/>
    <col min="5647" max="5888" width="9.140625" style="12"/>
    <col min="5889" max="5889" width="5.5703125" style="12" customWidth="1"/>
    <col min="5890" max="5890" width="5.140625" style="12" customWidth="1"/>
    <col min="5891" max="5891" width="5" style="12" customWidth="1"/>
    <col min="5892" max="5892" width="5.140625" style="12" customWidth="1"/>
    <col min="5893" max="5893" width="5.42578125" style="12" customWidth="1"/>
    <col min="5894" max="5894" width="5" style="12" customWidth="1"/>
    <col min="5895" max="5895" width="6.7109375" style="12" customWidth="1"/>
    <col min="5896" max="5896" width="7.28515625" style="12" customWidth="1"/>
    <col min="5897" max="5897" width="129.5703125" style="12" customWidth="1"/>
    <col min="5898" max="5898" width="21.7109375" style="12" customWidth="1"/>
    <col min="5899" max="5900" width="0" style="12" hidden="1" customWidth="1"/>
    <col min="5901" max="5901" width="9.140625" style="12"/>
    <col min="5902" max="5902" width="9.85546875" style="12" bestFit="1" customWidth="1"/>
    <col min="5903" max="6144" width="9.140625" style="12"/>
    <col min="6145" max="6145" width="5.5703125" style="12" customWidth="1"/>
    <col min="6146" max="6146" width="5.140625" style="12" customWidth="1"/>
    <col min="6147" max="6147" width="5" style="12" customWidth="1"/>
    <col min="6148" max="6148" width="5.140625" style="12" customWidth="1"/>
    <col min="6149" max="6149" width="5.42578125" style="12" customWidth="1"/>
    <col min="6150" max="6150" width="5" style="12" customWidth="1"/>
    <col min="6151" max="6151" width="6.7109375" style="12" customWidth="1"/>
    <col min="6152" max="6152" width="7.28515625" style="12" customWidth="1"/>
    <col min="6153" max="6153" width="129.5703125" style="12" customWidth="1"/>
    <col min="6154" max="6154" width="21.7109375" style="12" customWidth="1"/>
    <col min="6155" max="6156" width="0" style="12" hidden="1" customWidth="1"/>
    <col min="6157" max="6157" width="9.140625" style="12"/>
    <col min="6158" max="6158" width="9.85546875" style="12" bestFit="1" customWidth="1"/>
    <col min="6159" max="6400" width="9.140625" style="12"/>
    <col min="6401" max="6401" width="5.5703125" style="12" customWidth="1"/>
    <col min="6402" max="6402" width="5.140625" style="12" customWidth="1"/>
    <col min="6403" max="6403" width="5" style="12" customWidth="1"/>
    <col min="6404" max="6404" width="5.140625" style="12" customWidth="1"/>
    <col min="6405" max="6405" width="5.42578125" style="12" customWidth="1"/>
    <col min="6406" max="6406" width="5" style="12" customWidth="1"/>
    <col min="6407" max="6407" width="6.7109375" style="12" customWidth="1"/>
    <col min="6408" max="6408" width="7.28515625" style="12" customWidth="1"/>
    <col min="6409" max="6409" width="129.5703125" style="12" customWidth="1"/>
    <col min="6410" max="6410" width="21.7109375" style="12" customWidth="1"/>
    <col min="6411" max="6412" width="0" style="12" hidden="1" customWidth="1"/>
    <col min="6413" max="6413" width="9.140625" style="12"/>
    <col min="6414" max="6414" width="9.85546875" style="12" bestFit="1" customWidth="1"/>
    <col min="6415" max="6656" width="9.140625" style="12"/>
    <col min="6657" max="6657" width="5.5703125" style="12" customWidth="1"/>
    <col min="6658" max="6658" width="5.140625" style="12" customWidth="1"/>
    <col min="6659" max="6659" width="5" style="12" customWidth="1"/>
    <col min="6660" max="6660" width="5.140625" style="12" customWidth="1"/>
    <col min="6661" max="6661" width="5.42578125" style="12" customWidth="1"/>
    <col min="6662" max="6662" width="5" style="12" customWidth="1"/>
    <col min="6663" max="6663" width="6.7109375" style="12" customWidth="1"/>
    <col min="6664" max="6664" width="7.28515625" style="12" customWidth="1"/>
    <col min="6665" max="6665" width="129.5703125" style="12" customWidth="1"/>
    <col min="6666" max="6666" width="21.7109375" style="12" customWidth="1"/>
    <col min="6667" max="6668" width="0" style="12" hidden="1" customWidth="1"/>
    <col min="6669" max="6669" width="9.140625" style="12"/>
    <col min="6670" max="6670" width="9.85546875" style="12" bestFit="1" customWidth="1"/>
    <col min="6671" max="6912" width="9.140625" style="12"/>
    <col min="6913" max="6913" width="5.5703125" style="12" customWidth="1"/>
    <col min="6914" max="6914" width="5.140625" style="12" customWidth="1"/>
    <col min="6915" max="6915" width="5" style="12" customWidth="1"/>
    <col min="6916" max="6916" width="5.140625" style="12" customWidth="1"/>
    <col min="6917" max="6917" width="5.42578125" style="12" customWidth="1"/>
    <col min="6918" max="6918" width="5" style="12" customWidth="1"/>
    <col min="6919" max="6919" width="6.7109375" style="12" customWidth="1"/>
    <col min="6920" max="6920" width="7.28515625" style="12" customWidth="1"/>
    <col min="6921" max="6921" width="129.5703125" style="12" customWidth="1"/>
    <col min="6922" max="6922" width="21.7109375" style="12" customWidth="1"/>
    <col min="6923" max="6924" width="0" style="12" hidden="1" customWidth="1"/>
    <col min="6925" max="6925" width="9.140625" style="12"/>
    <col min="6926" max="6926" width="9.85546875" style="12" bestFit="1" customWidth="1"/>
    <col min="6927" max="7168" width="9.140625" style="12"/>
    <col min="7169" max="7169" width="5.5703125" style="12" customWidth="1"/>
    <col min="7170" max="7170" width="5.140625" style="12" customWidth="1"/>
    <col min="7171" max="7171" width="5" style="12" customWidth="1"/>
    <col min="7172" max="7172" width="5.140625" style="12" customWidth="1"/>
    <col min="7173" max="7173" width="5.42578125" style="12" customWidth="1"/>
    <col min="7174" max="7174" width="5" style="12" customWidth="1"/>
    <col min="7175" max="7175" width="6.7109375" style="12" customWidth="1"/>
    <col min="7176" max="7176" width="7.28515625" style="12" customWidth="1"/>
    <col min="7177" max="7177" width="129.5703125" style="12" customWidth="1"/>
    <col min="7178" max="7178" width="21.7109375" style="12" customWidth="1"/>
    <col min="7179" max="7180" width="0" style="12" hidden="1" customWidth="1"/>
    <col min="7181" max="7181" width="9.140625" style="12"/>
    <col min="7182" max="7182" width="9.85546875" style="12" bestFit="1" customWidth="1"/>
    <col min="7183" max="7424" width="9.140625" style="12"/>
    <col min="7425" max="7425" width="5.5703125" style="12" customWidth="1"/>
    <col min="7426" max="7426" width="5.140625" style="12" customWidth="1"/>
    <col min="7427" max="7427" width="5" style="12" customWidth="1"/>
    <col min="7428" max="7428" width="5.140625" style="12" customWidth="1"/>
    <col min="7429" max="7429" width="5.42578125" style="12" customWidth="1"/>
    <col min="7430" max="7430" width="5" style="12" customWidth="1"/>
    <col min="7431" max="7431" width="6.7109375" style="12" customWidth="1"/>
    <col min="7432" max="7432" width="7.28515625" style="12" customWidth="1"/>
    <col min="7433" max="7433" width="129.5703125" style="12" customWidth="1"/>
    <col min="7434" max="7434" width="21.7109375" style="12" customWidth="1"/>
    <col min="7435" max="7436" width="0" style="12" hidden="1" customWidth="1"/>
    <col min="7437" max="7437" width="9.140625" style="12"/>
    <col min="7438" max="7438" width="9.85546875" style="12" bestFit="1" customWidth="1"/>
    <col min="7439" max="7680" width="9.140625" style="12"/>
    <col min="7681" max="7681" width="5.5703125" style="12" customWidth="1"/>
    <col min="7682" max="7682" width="5.140625" style="12" customWidth="1"/>
    <col min="7683" max="7683" width="5" style="12" customWidth="1"/>
    <col min="7684" max="7684" width="5.140625" style="12" customWidth="1"/>
    <col min="7685" max="7685" width="5.42578125" style="12" customWidth="1"/>
    <col min="7686" max="7686" width="5" style="12" customWidth="1"/>
    <col min="7687" max="7687" width="6.7109375" style="12" customWidth="1"/>
    <col min="7688" max="7688" width="7.28515625" style="12" customWidth="1"/>
    <col min="7689" max="7689" width="129.5703125" style="12" customWidth="1"/>
    <col min="7690" max="7690" width="21.7109375" style="12" customWidth="1"/>
    <col min="7691" max="7692" width="0" style="12" hidden="1" customWidth="1"/>
    <col min="7693" max="7693" width="9.140625" style="12"/>
    <col min="7694" max="7694" width="9.85546875" style="12" bestFit="1" customWidth="1"/>
    <col min="7695" max="7936" width="9.140625" style="12"/>
    <col min="7937" max="7937" width="5.5703125" style="12" customWidth="1"/>
    <col min="7938" max="7938" width="5.140625" style="12" customWidth="1"/>
    <col min="7939" max="7939" width="5" style="12" customWidth="1"/>
    <col min="7940" max="7940" width="5.140625" style="12" customWidth="1"/>
    <col min="7941" max="7941" width="5.42578125" style="12" customWidth="1"/>
    <col min="7942" max="7942" width="5" style="12" customWidth="1"/>
    <col min="7943" max="7943" width="6.7109375" style="12" customWidth="1"/>
    <col min="7944" max="7944" width="7.28515625" style="12" customWidth="1"/>
    <col min="7945" max="7945" width="129.5703125" style="12" customWidth="1"/>
    <col min="7946" max="7946" width="21.7109375" style="12" customWidth="1"/>
    <col min="7947" max="7948" width="0" style="12" hidden="1" customWidth="1"/>
    <col min="7949" max="7949" width="9.140625" style="12"/>
    <col min="7950" max="7950" width="9.85546875" style="12" bestFit="1" customWidth="1"/>
    <col min="7951" max="8192" width="9.140625" style="12"/>
    <col min="8193" max="8193" width="5.5703125" style="12" customWidth="1"/>
    <col min="8194" max="8194" width="5.140625" style="12" customWidth="1"/>
    <col min="8195" max="8195" width="5" style="12" customWidth="1"/>
    <col min="8196" max="8196" width="5.140625" style="12" customWidth="1"/>
    <col min="8197" max="8197" width="5.42578125" style="12" customWidth="1"/>
    <col min="8198" max="8198" width="5" style="12" customWidth="1"/>
    <col min="8199" max="8199" width="6.7109375" style="12" customWidth="1"/>
    <col min="8200" max="8200" width="7.28515625" style="12" customWidth="1"/>
    <col min="8201" max="8201" width="129.5703125" style="12" customWidth="1"/>
    <col min="8202" max="8202" width="21.7109375" style="12" customWidth="1"/>
    <col min="8203" max="8204" width="0" style="12" hidden="1" customWidth="1"/>
    <col min="8205" max="8205" width="9.140625" style="12"/>
    <col min="8206" max="8206" width="9.85546875" style="12" bestFit="1" customWidth="1"/>
    <col min="8207" max="8448" width="9.140625" style="12"/>
    <col min="8449" max="8449" width="5.5703125" style="12" customWidth="1"/>
    <col min="8450" max="8450" width="5.140625" style="12" customWidth="1"/>
    <col min="8451" max="8451" width="5" style="12" customWidth="1"/>
    <col min="8452" max="8452" width="5.140625" style="12" customWidth="1"/>
    <col min="8453" max="8453" width="5.42578125" style="12" customWidth="1"/>
    <col min="8454" max="8454" width="5" style="12" customWidth="1"/>
    <col min="8455" max="8455" width="6.7109375" style="12" customWidth="1"/>
    <col min="8456" max="8456" width="7.28515625" style="12" customWidth="1"/>
    <col min="8457" max="8457" width="129.5703125" style="12" customWidth="1"/>
    <col min="8458" max="8458" width="21.7109375" style="12" customWidth="1"/>
    <col min="8459" max="8460" width="0" style="12" hidden="1" customWidth="1"/>
    <col min="8461" max="8461" width="9.140625" style="12"/>
    <col min="8462" max="8462" width="9.85546875" style="12" bestFit="1" customWidth="1"/>
    <col min="8463" max="8704" width="9.140625" style="12"/>
    <col min="8705" max="8705" width="5.5703125" style="12" customWidth="1"/>
    <col min="8706" max="8706" width="5.140625" style="12" customWidth="1"/>
    <col min="8707" max="8707" width="5" style="12" customWidth="1"/>
    <col min="8708" max="8708" width="5.140625" style="12" customWidth="1"/>
    <col min="8709" max="8709" width="5.42578125" style="12" customWidth="1"/>
    <col min="8710" max="8710" width="5" style="12" customWidth="1"/>
    <col min="8711" max="8711" width="6.7109375" style="12" customWidth="1"/>
    <col min="8712" max="8712" width="7.28515625" style="12" customWidth="1"/>
    <col min="8713" max="8713" width="129.5703125" style="12" customWidth="1"/>
    <col min="8714" max="8714" width="21.7109375" style="12" customWidth="1"/>
    <col min="8715" max="8716" width="0" style="12" hidden="1" customWidth="1"/>
    <col min="8717" max="8717" width="9.140625" style="12"/>
    <col min="8718" max="8718" width="9.85546875" style="12" bestFit="1" customWidth="1"/>
    <col min="8719" max="8960" width="9.140625" style="12"/>
    <col min="8961" max="8961" width="5.5703125" style="12" customWidth="1"/>
    <col min="8962" max="8962" width="5.140625" style="12" customWidth="1"/>
    <col min="8963" max="8963" width="5" style="12" customWidth="1"/>
    <col min="8964" max="8964" width="5.140625" style="12" customWidth="1"/>
    <col min="8965" max="8965" width="5.42578125" style="12" customWidth="1"/>
    <col min="8966" max="8966" width="5" style="12" customWidth="1"/>
    <col min="8967" max="8967" width="6.7109375" style="12" customWidth="1"/>
    <col min="8968" max="8968" width="7.28515625" style="12" customWidth="1"/>
    <col min="8969" max="8969" width="129.5703125" style="12" customWidth="1"/>
    <col min="8970" max="8970" width="21.7109375" style="12" customWidth="1"/>
    <col min="8971" max="8972" width="0" style="12" hidden="1" customWidth="1"/>
    <col min="8973" max="8973" width="9.140625" style="12"/>
    <col min="8974" max="8974" width="9.85546875" style="12" bestFit="1" customWidth="1"/>
    <col min="8975" max="9216" width="9.140625" style="12"/>
    <col min="9217" max="9217" width="5.5703125" style="12" customWidth="1"/>
    <col min="9218" max="9218" width="5.140625" style="12" customWidth="1"/>
    <col min="9219" max="9219" width="5" style="12" customWidth="1"/>
    <col min="9220" max="9220" width="5.140625" style="12" customWidth="1"/>
    <col min="9221" max="9221" width="5.42578125" style="12" customWidth="1"/>
    <col min="9222" max="9222" width="5" style="12" customWidth="1"/>
    <col min="9223" max="9223" width="6.7109375" style="12" customWidth="1"/>
    <col min="9224" max="9224" width="7.28515625" style="12" customWidth="1"/>
    <col min="9225" max="9225" width="129.5703125" style="12" customWidth="1"/>
    <col min="9226" max="9226" width="21.7109375" style="12" customWidth="1"/>
    <col min="9227" max="9228" width="0" style="12" hidden="1" customWidth="1"/>
    <col min="9229" max="9229" width="9.140625" style="12"/>
    <col min="9230" max="9230" width="9.85546875" style="12" bestFit="1" customWidth="1"/>
    <col min="9231" max="9472" width="9.140625" style="12"/>
    <col min="9473" max="9473" width="5.5703125" style="12" customWidth="1"/>
    <col min="9474" max="9474" width="5.140625" style="12" customWidth="1"/>
    <col min="9475" max="9475" width="5" style="12" customWidth="1"/>
    <col min="9476" max="9476" width="5.140625" style="12" customWidth="1"/>
    <col min="9477" max="9477" width="5.42578125" style="12" customWidth="1"/>
    <col min="9478" max="9478" width="5" style="12" customWidth="1"/>
    <col min="9479" max="9479" width="6.7109375" style="12" customWidth="1"/>
    <col min="9480" max="9480" width="7.28515625" style="12" customWidth="1"/>
    <col min="9481" max="9481" width="129.5703125" style="12" customWidth="1"/>
    <col min="9482" max="9482" width="21.7109375" style="12" customWidth="1"/>
    <col min="9483" max="9484" width="0" style="12" hidden="1" customWidth="1"/>
    <col min="9485" max="9485" width="9.140625" style="12"/>
    <col min="9486" max="9486" width="9.85546875" style="12" bestFit="1" customWidth="1"/>
    <col min="9487" max="9728" width="9.140625" style="12"/>
    <col min="9729" max="9729" width="5.5703125" style="12" customWidth="1"/>
    <col min="9730" max="9730" width="5.140625" style="12" customWidth="1"/>
    <col min="9731" max="9731" width="5" style="12" customWidth="1"/>
    <col min="9732" max="9732" width="5.140625" style="12" customWidth="1"/>
    <col min="9733" max="9733" width="5.42578125" style="12" customWidth="1"/>
    <col min="9734" max="9734" width="5" style="12" customWidth="1"/>
    <col min="9735" max="9735" width="6.7109375" style="12" customWidth="1"/>
    <col min="9736" max="9736" width="7.28515625" style="12" customWidth="1"/>
    <col min="9737" max="9737" width="129.5703125" style="12" customWidth="1"/>
    <col min="9738" max="9738" width="21.7109375" style="12" customWidth="1"/>
    <col min="9739" max="9740" width="0" style="12" hidden="1" customWidth="1"/>
    <col min="9741" max="9741" width="9.140625" style="12"/>
    <col min="9742" max="9742" width="9.85546875" style="12" bestFit="1" customWidth="1"/>
    <col min="9743" max="9984" width="9.140625" style="12"/>
    <col min="9985" max="9985" width="5.5703125" style="12" customWidth="1"/>
    <col min="9986" max="9986" width="5.140625" style="12" customWidth="1"/>
    <col min="9987" max="9987" width="5" style="12" customWidth="1"/>
    <col min="9988" max="9988" width="5.140625" style="12" customWidth="1"/>
    <col min="9989" max="9989" width="5.42578125" style="12" customWidth="1"/>
    <col min="9990" max="9990" width="5" style="12" customWidth="1"/>
    <col min="9991" max="9991" width="6.7109375" style="12" customWidth="1"/>
    <col min="9992" max="9992" width="7.28515625" style="12" customWidth="1"/>
    <col min="9993" max="9993" width="129.5703125" style="12" customWidth="1"/>
    <col min="9994" max="9994" width="21.7109375" style="12" customWidth="1"/>
    <col min="9995" max="9996" width="0" style="12" hidden="1" customWidth="1"/>
    <col min="9997" max="9997" width="9.140625" style="12"/>
    <col min="9998" max="9998" width="9.85546875" style="12" bestFit="1" customWidth="1"/>
    <col min="9999" max="10240" width="9.140625" style="12"/>
    <col min="10241" max="10241" width="5.5703125" style="12" customWidth="1"/>
    <col min="10242" max="10242" width="5.140625" style="12" customWidth="1"/>
    <col min="10243" max="10243" width="5" style="12" customWidth="1"/>
    <col min="10244" max="10244" width="5.140625" style="12" customWidth="1"/>
    <col min="10245" max="10245" width="5.42578125" style="12" customWidth="1"/>
    <col min="10246" max="10246" width="5" style="12" customWidth="1"/>
    <col min="10247" max="10247" width="6.7109375" style="12" customWidth="1"/>
    <col min="10248" max="10248" width="7.28515625" style="12" customWidth="1"/>
    <col min="10249" max="10249" width="129.5703125" style="12" customWidth="1"/>
    <col min="10250" max="10250" width="21.7109375" style="12" customWidth="1"/>
    <col min="10251" max="10252" width="0" style="12" hidden="1" customWidth="1"/>
    <col min="10253" max="10253" width="9.140625" style="12"/>
    <col min="10254" max="10254" width="9.85546875" style="12" bestFit="1" customWidth="1"/>
    <col min="10255" max="10496" width="9.140625" style="12"/>
    <col min="10497" max="10497" width="5.5703125" style="12" customWidth="1"/>
    <col min="10498" max="10498" width="5.140625" style="12" customWidth="1"/>
    <col min="10499" max="10499" width="5" style="12" customWidth="1"/>
    <col min="10500" max="10500" width="5.140625" style="12" customWidth="1"/>
    <col min="10501" max="10501" width="5.42578125" style="12" customWidth="1"/>
    <col min="10502" max="10502" width="5" style="12" customWidth="1"/>
    <col min="10503" max="10503" width="6.7109375" style="12" customWidth="1"/>
    <col min="10504" max="10504" width="7.28515625" style="12" customWidth="1"/>
    <col min="10505" max="10505" width="129.5703125" style="12" customWidth="1"/>
    <col min="10506" max="10506" width="21.7109375" style="12" customWidth="1"/>
    <col min="10507" max="10508" width="0" style="12" hidden="1" customWidth="1"/>
    <col min="10509" max="10509" width="9.140625" style="12"/>
    <col min="10510" max="10510" width="9.85546875" style="12" bestFit="1" customWidth="1"/>
    <col min="10511" max="10752" width="9.140625" style="12"/>
    <col min="10753" max="10753" width="5.5703125" style="12" customWidth="1"/>
    <col min="10754" max="10754" width="5.140625" style="12" customWidth="1"/>
    <col min="10755" max="10755" width="5" style="12" customWidth="1"/>
    <col min="10756" max="10756" width="5.140625" style="12" customWidth="1"/>
    <col min="10757" max="10757" width="5.42578125" style="12" customWidth="1"/>
    <col min="10758" max="10758" width="5" style="12" customWidth="1"/>
    <col min="10759" max="10759" width="6.7109375" style="12" customWidth="1"/>
    <col min="10760" max="10760" width="7.28515625" style="12" customWidth="1"/>
    <col min="10761" max="10761" width="129.5703125" style="12" customWidth="1"/>
    <col min="10762" max="10762" width="21.7109375" style="12" customWidth="1"/>
    <col min="10763" max="10764" width="0" style="12" hidden="1" customWidth="1"/>
    <col min="10765" max="10765" width="9.140625" style="12"/>
    <col min="10766" max="10766" width="9.85546875" style="12" bestFit="1" customWidth="1"/>
    <col min="10767" max="11008" width="9.140625" style="12"/>
    <col min="11009" max="11009" width="5.5703125" style="12" customWidth="1"/>
    <col min="11010" max="11010" width="5.140625" style="12" customWidth="1"/>
    <col min="11011" max="11011" width="5" style="12" customWidth="1"/>
    <col min="11012" max="11012" width="5.140625" style="12" customWidth="1"/>
    <col min="11013" max="11013" width="5.42578125" style="12" customWidth="1"/>
    <col min="11014" max="11014" width="5" style="12" customWidth="1"/>
    <col min="11015" max="11015" width="6.7109375" style="12" customWidth="1"/>
    <col min="11016" max="11016" width="7.28515625" style="12" customWidth="1"/>
    <col min="11017" max="11017" width="129.5703125" style="12" customWidth="1"/>
    <col min="11018" max="11018" width="21.7109375" style="12" customWidth="1"/>
    <col min="11019" max="11020" width="0" style="12" hidden="1" customWidth="1"/>
    <col min="11021" max="11021" width="9.140625" style="12"/>
    <col min="11022" max="11022" width="9.85546875" style="12" bestFit="1" customWidth="1"/>
    <col min="11023" max="11264" width="9.140625" style="12"/>
    <col min="11265" max="11265" width="5.5703125" style="12" customWidth="1"/>
    <col min="11266" max="11266" width="5.140625" style="12" customWidth="1"/>
    <col min="11267" max="11267" width="5" style="12" customWidth="1"/>
    <col min="11268" max="11268" width="5.140625" style="12" customWidth="1"/>
    <col min="11269" max="11269" width="5.42578125" style="12" customWidth="1"/>
    <col min="11270" max="11270" width="5" style="12" customWidth="1"/>
    <col min="11271" max="11271" width="6.7109375" style="12" customWidth="1"/>
    <col min="11272" max="11272" width="7.28515625" style="12" customWidth="1"/>
    <col min="11273" max="11273" width="129.5703125" style="12" customWidth="1"/>
    <col min="11274" max="11274" width="21.7109375" style="12" customWidth="1"/>
    <col min="11275" max="11276" width="0" style="12" hidden="1" customWidth="1"/>
    <col min="11277" max="11277" width="9.140625" style="12"/>
    <col min="11278" max="11278" width="9.85546875" style="12" bestFit="1" customWidth="1"/>
    <col min="11279" max="11520" width="9.140625" style="12"/>
    <col min="11521" max="11521" width="5.5703125" style="12" customWidth="1"/>
    <col min="11522" max="11522" width="5.140625" style="12" customWidth="1"/>
    <col min="11523" max="11523" width="5" style="12" customWidth="1"/>
    <col min="11524" max="11524" width="5.140625" style="12" customWidth="1"/>
    <col min="11525" max="11525" width="5.42578125" style="12" customWidth="1"/>
    <col min="11526" max="11526" width="5" style="12" customWidth="1"/>
    <col min="11527" max="11527" width="6.7109375" style="12" customWidth="1"/>
    <col min="11528" max="11528" width="7.28515625" style="12" customWidth="1"/>
    <col min="11529" max="11529" width="129.5703125" style="12" customWidth="1"/>
    <col min="11530" max="11530" width="21.7109375" style="12" customWidth="1"/>
    <col min="11531" max="11532" width="0" style="12" hidden="1" customWidth="1"/>
    <col min="11533" max="11533" width="9.140625" style="12"/>
    <col min="11534" max="11534" width="9.85546875" style="12" bestFit="1" customWidth="1"/>
    <col min="11535" max="11776" width="9.140625" style="12"/>
    <col min="11777" max="11777" width="5.5703125" style="12" customWidth="1"/>
    <col min="11778" max="11778" width="5.140625" style="12" customWidth="1"/>
    <col min="11779" max="11779" width="5" style="12" customWidth="1"/>
    <col min="11780" max="11780" width="5.140625" style="12" customWidth="1"/>
    <col min="11781" max="11781" width="5.42578125" style="12" customWidth="1"/>
    <col min="11782" max="11782" width="5" style="12" customWidth="1"/>
    <col min="11783" max="11783" width="6.7109375" style="12" customWidth="1"/>
    <col min="11784" max="11784" width="7.28515625" style="12" customWidth="1"/>
    <col min="11785" max="11785" width="129.5703125" style="12" customWidth="1"/>
    <col min="11786" max="11786" width="21.7109375" style="12" customWidth="1"/>
    <col min="11787" max="11788" width="0" style="12" hidden="1" customWidth="1"/>
    <col min="11789" max="11789" width="9.140625" style="12"/>
    <col min="11790" max="11790" width="9.85546875" style="12" bestFit="1" customWidth="1"/>
    <col min="11791" max="12032" width="9.140625" style="12"/>
    <col min="12033" max="12033" width="5.5703125" style="12" customWidth="1"/>
    <col min="12034" max="12034" width="5.140625" style="12" customWidth="1"/>
    <col min="12035" max="12035" width="5" style="12" customWidth="1"/>
    <col min="12036" max="12036" width="5.140625" style="12" customWidth="1"/>
    <col min="12037" max="12037" width="5.42578125" style="12" customWidth="1"/>
    <col min="12038" max="12038" width="5" style="12" customWidth="1"/>
    <col min="12039" max="12039" width="6.7109375" style="12" customWidth="1"/>
    <col min="12040" max="12040" width="7.28515625" style="12" customWidth="1"/>
    <col min="12041" max="12041" width="129.5703125" style="12" customWidth="1"/>
    <col min="12042" max="12042" width="21.7109375" style="12" customWidth="1"/>
    <col min="12043" max="12044" width="0" style="12" hidden="1" customWidth="1"/>
    <col min="12045" max="12045" width="9.140625" style="12"/>
    <col min="12046" max="12046" width="9.85546875" style="12" bestFit="1" customWidth="1"/>
    <col min="12047" max="12288" width="9.140625" style="12"/>
    <col min="12289" max="12289" width="5.5703125" style="12" customWidth="1"/>
    <col min="12290" max="12290" width="5.140625" style="12" customWidth="1"/>
    <col min="12291" max="12291" width="5" style="12" customWidth="1"/>
    <col min="12292" max="12292" width="5.140625" style="12" customWidth="1"/>
    <col min="12293" max="12293" width="5.42578125" style="12" customWidth="1"/>
    <col min="12294" max="12294" width="5" style="12" customWidth="1"/>
    <col min="12295" max="12295" width="6.7109375" style="12" customWidth="1"/>
    <col min="12296" max="12296" width="7.28515625" style="12" customWidth="1"/>
    <col min="12297" max="12297" width="129.5703125" style="12" customWidth="1"/>
    <col min="12298" max="12298" width="21.7109375" style="12" customWidth="1"/>
    <col min="12299" max="12300" width="0" style="12" hidden="1" customWidth="1"/>
    <col min="12301" max="12301" width="9.140625" style="12"/>
    <col min="12302" max="12302" width="9.85546875" style="12" bestFit="1" customWidth="1"/>
    <col min="12303" max="12544" width="9.140625" style="12"/>
    <col min="12545" max="12545" width="5.5703125" style="12" customWidth="1"/>
    <col min="12546" max="12546" width="5.140625" style="12" customWidth="1"/>
    <col min="12547" max="12547" width="5" style="12" customWidth="1"/>
    <col min="12548" max="12548" width="5.140625" style="12" customWidth="1"/>
    <col min="12549" max="12549" width="5.42578125" style="12" customWidth="1"/>
    <col min="12550" max="12550" width="5" style="12" customWidth="1"/>
    <col min="12551" max="12551" width="6.7109375" style="12" customWidth="1"/>
    <col min="12552" max="12552" width="7.28515625" style="12" customWidth="1"/>
    <col min="12553" max="12553" width="129.5703125" style="12" customWidth="1"/>
    <col min="12554" max="12554" width="21.7109375" style="12" customWidth="1"/>
    <col min="12555" max="12556" width="0" style="12" hidden="1" customWidth="1"/>
    <col min="12557" max="12557" width="9.140625" style="12"/>
    <col min="12558" max="12558" width="9.85546875" style="12" bestFit="1" customWidth="1"/>
    <col min="12559" max="12800" width="9.140625" style="12"/>
    <col min="12801" max="12801" width="5.5703125" style="12" customWidth="1"/>
    <col min="12802" max="12802" width="5.140625" style="12" customWidth="1"/>
    <col min="12803" max="12803" width="5" style="12" customWidth="1"/>
    <col min="12804" max="12804" width="5.140625" style="12" customWidth="1"/>
    <col min="12805" max="12805" width="5.42578125" style="12" customWidth="1"/>
    <col min="12806" max="12806" width="5" style="12" customWidth="1"/>
    <col min="12807" max="12807" width="6.7109375" style="12" customWidth="1"/>
    <col min="12808" max="12808" width="7.28515625" style="12" customWidth="1"/>
    <col min="12809" max="12809" width="129.5703125" style="12" customWidth="1"/>
    <col min="12810" max="12810" width="21.7109375" style="12" customWidth="1"/>
    <col min="12811" max="12812" width="0" style="12" hidden="1" customWidth="1"/>
    <col min="12813" max="12813" width="9.140625" style="12"/>
    <col min="12814" max="12814" width="9.85546875" style="12" bestFit="1" customWidth="1"/>
    <col min="12815" max="13056" width="9.140625" style="12"/>
    <col min="13057" max="13057" width="5.5703125" style="12" customWidth="1"/>
    <col min="13058" max="13058" width="5.140625" style="12" customWidth="1"/>
    <col min="13059" max="13059" width="5" style="12" customWidth="1"/>
    <col min="13060" max="13060" width="5.140625" style="12" customWidth="1"/>
    <col min="13061" max="13061" width="5.42578125" style="12" customWidth="1"/>
    <col min="13062" max="13062" width="5" style="12" customWidth="1"/>
    <col min="13063" max="13063" width="6.7109375" style="12" customWidth="1"/>
    <col min="13064" max="13064" width="7.28515625" style="12" customWidth="1"/>
    <col min="13065" max="13065" width="129.5703125" style="12" customWidth="1"/>
    <col min="13066" max="13066" width="21.7109375" style="12" customWidth="1"/>
    <col min="13067" max="13068" width="0" style="12" hidden="1" customWidth="1"/>
    <col min="13069" max="13069" width="9.140625" style="12"/>
    <col min="13070" max="13070" width="9.85546875" style="12" bestFit="1" customWidth="1"/>
    <col min="13071" max="13312" width="9.140625" style="12"/>
    <col min="13313" max="13313" width="5.5703125" style="12" customWidth="1"/>
    <col min="13314" max="13314" width="5.140625" style="12" customWidth="1"/>
    <col min="13315" max="13315" width="5" style="12" customWidth="1"/>
    <col min="13316" max="13316" width="5.140625" style="12" customWidth="1"/>
    <col min="13317" max="13317" width="5.42578125" style="12" customWidth="1"/>
    <col min="13318" max="13318" width="5" style="12" customWidth="1"/>
    <col min="13319" max="13319" width="6.7109375" style="12" customWidth="1"/>
    <col min="13320" max="13320" width="7.28515625" style="12" customWidth="1"/>
    <col min="13321" max="13321" width="129.5703125" style="12" customWidth="1"/>
    <col min="13322" max="13322" width="21.7109375" style="12" customWidth="1"/>
    <col min="13323" max="13324" width="0" style="12" hidden="1" customWidth="1"/>
    <col min="13325" max="13325" width="9.140625" style="12"/>
    <col min="13326" max="13326" width="9.85546875" style="12" bestFit="1" customWidth="1"/>
    <col min="13327" max="13568" width="9.140625" style="12"/>
    <col min="13569" max="13569" width="5.5703125" style="12" customWidth="1"/>
    <col min="13570" max="13570" width="5.140625" style="12" customWidth="1"/>
    <col min="13571" max="13571" width="5" style="12" customWidth="1"/>
    <col min="13572" max="13572" width="5.140625" style="12" customWidth="1"/>
    <col min="13573" max="13573" width="5.42578125" style="12" customWidth="1"/>
    <col min="13574" max="13574" width="5" style="12" customWidth="1"/>
    <col min="13575" max="13575" width="6.7109375" style="12" customWidth="1"/>
    <col min="13576" max="13576" width="7.28515625" style="12" customWidth="1"/>
    <col min="13577" max="13577" width="129.5703125" style="12" customWidth="1"/>
    <col min="13578" max="13578" width="21.7109375" style="12" customWidth="1"/>
    <col min="13579" max="13580" width="0" style="12" hidden="1" customWidth="1"/>
    <col min="13581" max="13581" width="9.140625" style="12"/>
    <col min="13582" max="13582" width="9.85546875" style="12" bestFit="1" customWidth="1"/>
    <col min="13583" max="13824" width="9.140625" style="12"/>
    <col min="13825" max="13825" width="5.5703125" style="12" customWidth="1"/>
    <col min="13826" max="13826" width="5.140625" style="12" customWidth="1"/>
    <col min="13827" max="13827" width="5" style="12" customWidth="1"/>
    <col min="13828" max="13828" width="5.140625" style="12" customWidth="1"/>
    <col min="13829" max="13829" width="5.42578125" style="12" customWidth="1"/>
    <col min="13830" max="13830" width="5" style="12" customWidth="1"/>
    <col min="13831" max="13831" width="6.7109375" style="12" customWidth="1"/>
    <col min="13832" max="13832" width="7.28515625" style="12" customWidth="1"/>
    <col min="13833" max="13833" width="129.5703125" style="12" customWidth="1"/>
    <col min="13834" max="13834" width="21.7109375" style="12" customWidth="1"/>
    <col min="13835" max="13836" width="0" style="12" hidden="1" customWidth="1"/>
    <col min="13837" max="13837" width="9.140625" style="12"/>
    <col min="13838" max="13838" width="9.85546875" style="12" bestFit="1" customWidth="1"/>
    <col min="13839" max="14080" width="9.140625" style="12"/>
    <col min="14081" max="14081" width="5.5703125" style="12" customWidth="1"/>
    <col min="14082" max="14082" width="5.140625" style="12" customWidth="1"/>
    <col min="14083" max="14083" width="5" style="12" customWidth="1"/>
    <col min="14084" max="14084" width="5.140625" style="12" customWidth="1"/>
    <col min="14085" max="14085" width="5.42578125" style="12" customWidth="1"/>
    <col min="14086" max="14086" width="5" style="12" customWidth="1"/>
    <col min="14087" max="14087" width="6.7109375" style="12" customWidth="1"/>
    <col min="14088" max="14088" width="7.28515625" style="12" customWidth="1"/>
    <col min="14089" max="14089" width="129.5703125" style="12" customWidth="1"/>
    <col min="14090" max="14090" width="21.7109375" style="12" customWidth="1"/>
    <col min="14091" max="14092" width="0" style="12" hidden="1" customWidth="1"/>
    <col min="14093" max="14093" width="9.140625" style="12"/>
    <col min="14094" max="14094" width="9.85546875" style="12" bestFit="1" customWidth="1"/>
    <col min="14095" max="14336" width="9.140625" style="12"/>
    <col min="14337" max="14337" width="5.5703125" style="12" customWidth="1"/>
    <col min="14338" max="14338" width="5.140625" style="12" customWidth="1"/>
    <col min="14339" max="14339" width="5" style="12" customWidth="1"/>
    <col min="14340" max="14340" width="5.140625" style="12" customWidth="1"/>
    <col min="14341" max="14341" width="5.42578125" style="12" customWidth="1"/>
    <col min="14342" max="14342" width="5" style="12" customWidth="1"/>
    <col min="14343" max="14343" width="6.7109375" style="12" customWidth="1"/>
    <col min="14344" max="14344" width="7.28515625" style="12" customWidth="1"/>
    <col min="14345" max="14345" width="129.5703125" style="12" customWidth="1"/>
    <col min="14346" max="14346" width="21.7109375" style="12" customWidth="1"/>
    <col min="14347" max="14348" width="0" style="12" hidden="1" customWidth="1"/>
    <col min="14349" max="14349" width="9.140625" style="12"/>
    <col min="14350" max="14350" width="9.85546875" style="12" bestFit="1" customWidth="1"/>
    <col min="14351" max="14592" width="9.140625" style="12"/>
    <col min="14593" max="14593" width="5.5703125" style="12" customWidth="1"/>
    <col min="14594" max="14594" width="5.140625" style="12" customWidth="1"/>
    <col min="14595" max="14595" width="5" style="12" customWidth="1"/>
    <col min="14596" max="14596" width="5.140625" style="12" customWidth="1"/>
    <col min="14597" max="14597" width="5.42578125" style="12" customWidth="1"/>
    <col min="14598" max="14598" width="5" style="12" customWidth="1"/>
    <col min="14599" max="14599" width="6.7109375" style="12" customWidth="1"/>
    <col min="14600" max="14600" width="7.28515625" style="12" customWidth="1"/>
    <col min="14601" max="14601" width="129.5703125" style="12" customWidth="1"/>
    <col min="14602" max="14602" width="21.7109375" style="12" customWidth="1"/>
    <col min="14603" max="14604" width="0" style="12" hidden="1" customWidth="1"/>
    <col min="14605" max="14605" width="9.140625" style="12"/>
    <col min="14606" max="14606" width="9.85546875" style="12" bestFit="1" customWidth="1"/>
    <col min="14607" max="14848" width="9.140625" style="12"/>
    <col min="14849" max="14849" width="5.5703125" style="12" customWidth="1"/>
    <col min="14850" max="14850" width="5.140625" style="12" customWidth="1"/>
    <col min="14851" max="14851" width="5" style="12" customWidth="1"/>
    <col min="14852" max="14852" width="5.140625" style="12" customWidth="1"/>
    <col min="14853" max="14853" width="5.42578125" style="12" customWidth="1"/>
    <col min="14854" max="14854" width="5" style="12" customWidth="1"/>
    <col min="14855" max="14855" width="6.7109375" style="12" customWidth="1"/>
    <col min="14856" max="14856" width="7.28515625" style="12" customWidth="1"/>
    <col min="14857" max="14857" width="129.5703125" style="12" customWidth="1"/>
    <col min="14858" max="14858" width="21.7109375" style="12" customWidth="1"/>
    <col min="14859" max="14860" width="0" style="12" hidden="1" customWidth="1"/>
    <col min="14861" max="14861" width="9.140625" style="12"/>
    <col min="14862" max="14862" width="9.85546875" style="12" bestFit="1" customWidth="1"/>
    <col min="14863" max="15104" width="9.140625" style="12"/>
    <col min="15105" max="15105" width="5.5703125" style="12" customWidth="1"/>
    <col min="15106" max="15106" width="5.140625" style="12" customWidth="1"/>
    <col min="15107" max="15107" width="5" style="12" customWidth="1"/>
    <col min="15108" max="15108" width="5.140625" style="12" customWidth="1"/>
    <col min="15109" max="15109" width="5.42578125" style="12" customWidth="1"/>
    <col min="15110" max="15110" width="5" style="12" customWidth="1"/>
    <col min="15111" max="15111" width="6.7109375" style="12" customWidth="1"/>
    <col min="15112" max="15112" width="7.28515625" style="12" customWidth="1"/>
    <col min="15113" max="15113" width="129.5703125" style="12" customWidth="1"/>
    <col min="15114" max="15114" width="21.7109375" style="12" customWidth="1"/>
    <col min="15115" max="15116" width="0" style="12" hidden="1" customWidth="1"/>
    <col min="15117" max="15117" width="9.140625" style="12"/>
    <col min="15118" max="15118" width="9.85546875" style="12" bestFit="1" customWidth="1"/>
    <col min="15119" max="15360" width="9.140625" style="12"/>
    <col min="15361" max="15361" width="5.5703125" style="12" customWidth="1"/>
    <col min="15362" max="15362" width="5.140625" style="12" customWidth="1"/>
    <col min="15363" max="15363" width="5" style="12" customWidth="1"/>
    <col min="15364" max="15364" width="5.140625" style="12" customWidth="1"/>
    <col min="15365" max="15365" width="5.42578125" style="12" customWidth="1"/>
    <col min="15366" max="15366" width="5" style="12" customWidth="1"/>
    <col min="15367" max="15367" width="6.7109375" style="12" customWidth="1"/>
    <col min="15368" max="15368" width="7.28515625" style="12" customWidth="1"/>
    <col min="15369" max="15369" width="129.5703125" style="12" customWidth="1"/>
    <col min="15370" max="15370" width="21.7109375" style="12" customWidth="1"/>
    <col min="15371" max="15372" width="0" style="12" hidden="1" customWidth="1"/>
    <col min="15373" max="15373" width="9.140625" style="12"/>
    <col min="15374" max="15374" width="9.85546875" style="12" bestFit="1" customWidth="1"/>
    <col min="15375" max="15616" width="9.140625" style="12"/>
    <col min="15617" max="15617" width="5.5703125" style="12" customWidth="1"/>
    <col min="15618" max="15618" width="5.140625" style="12" customWidth="1"/>
    <col min="15619" max="15619" width="5" style="12" customWidth="1"/>
    <col min="15620" max="15620" width="5.140625" style="12" customWidth="1"/>
    <col min="15621" max="15621" width="5.42578125" style="12" customWidth="1"/>
    <col min="15622" max="15622" width="5" style="12" customWidth="1"/>
    <col min="15623" max="15623" width="6.7109375" style="12" customWidth="1"/>
    <col min="15624" max="15624" width="7.28515625" style="12" customWidth="1"/>
    <col min="15625" max="15625" width="129.5703125" style="12" customWidth="1"/>
    <col min="15626" max="15626" width="21.7109375" style="12" customWidth="1"/>
    <col min="15627" max="15628" width="0" style="12" hidden="1" customWidth="1"/>
    <col min="15629" max="15629" width="9.140625" style="12"/>
    <col min="15630" max="15630" width="9.85546875" style="12" bestFit="1" customWidth="1"/>
    <col min="15631" max="15872" width="9.140625" style="12"/>
    <col min="15873" max="15873" width="5.5703125" style="12" customWidth="1"/>
    <col min="15874" max="15874" width="5.140625" style="12" customWidth="1"/>
    <col min="15875" max="15875" width="5" style="12" customWidth="1"/>
    <col min="15876" max="15876" width="5.140625" style="12" customWidth="1"/>
    <col min="15877" max="15877" width="5.42578125" style="12" customWidth="1"/>
    <col min="15878" max="15878" width="5" style="12" customWidth="1"/>
    <col min="15879" max="15879" width="6.7109375" style="12" customWidth="1"/>
    <col min="15880" max="15880" width="7.28515625" style="12" customWidth="1"/>
    <col min="15881" max="15881" width="129.5703125" style="12" customWidth="1"/>
    <col min="15882" max="15882" width="21.7109375" style="12" customWidth="1"/>
    <col min="15883" max="15884" width="0" style="12" hidden="1" customWidth="1"/>
    <col min="15885" max="15885" width="9.140625" style="12"/>
    <col min="15886" max="15886" width="9.85546875" style="12" bestFit="1" customWidth="1"/>
    <col min="15887" max="16128" width="9.140625" style="12"/>
    <col min="16129" max="16129" width="5.5703125" style="12" customWidth="1"/>
    <col min="16130" max="16130" width="5.140625" style="12" customWidth="1"/>
    <col min="16131" max="16131" width="5" style="12" customWidth="1"/>
    <col min="16132" max="16132" width="5.140625" style="12" customWidth="1"/>
    <col min="16133" max="16133" width="5.42578125" style="12" customWidth="1"/>
    <col min="16134" max="16134" width="5" style="12" customWidth="1"/>
    <col min="16135" max="16135" width="6.7109375" style="12" customWidth="1"/>
    <col min="16136" max="16136" width="7.28515625" style="12" customWidth="1"/>
    <col min="16137" max="16137" width="129.5703125" style="12" customWidth="1"/>
    <col min="16138" max="16138" width="21.7109375" style="12" customWidth="1"/>
    <col min="16139" max="16140" width="0" style="12" hidden="1" customWidth="1"/>
    <col min="16141" max="16141" width="9.140625" style="12"/>
    <col min="16142" max="16142" width="9.85546875" style="12" bestFit="1" customWidth="1"/>
    <col min="16143" max="16384" width="9.140625" style="12"/>
  </cols>
  <sheetData>
    <row r="1" spans="1:17" ht="15" customHeight="1" x14ac:dyDescent="0.2">
      <c r="A1" s="255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15"/>
    </row>
    <row r="2" spans="1:17" ht="25.5" customHeight="1" x14ac:dyDescent="0.2">
      <c r="A2" s="256" t="s">
        <v>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15"/>
    </row>
    <row r="3" spans="1:17" ht="16.5" customHeight="1" x14ac:dyDescent="0.2">
      <c r="A3" s="256" t="s">
        <v>685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16"/>
    </row>
    <row r="4" spans="1:17" ht="15" x14ac:dyDescent="0.2">
      <c r="A4" s="10"/>
      <c r="B4" s="11"/>
      <c r="C4" s="11"/>
      <c r="D4" s="11"/>
      <c r="E4" s="11"/>
      <c r="F4" s="11"/>
      <c r="H4" s="13"/>
      <c r="I4" s="13"/>
      <c r="J4" s="13"/>
      <c r="K4" s="13"/>
      <c r="L4" s="17"/>
    </row>
    <row r="5" spans="1:17" ht="15.75" customHeight="1" x14ac:dyDescent="0.25">
      <c r="A5" s="253" t="s">
        <v>850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7" ht="15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9" t="s">
        <v>47</v>
      </c>
    </row>
    <row r="7" spans="1:17" s="51" customFormat="1" ht="19.5" customHeight="1" x14ac:dyDescent="0.25">
      <c r="A7" s="254" t="s">
        <v>48</v>
      </c>
      <c r="B7" s="254"/>
      <c r="C7" s="254"/>
      <c r="D7" s="254"/>
      <c r="E7" s="254"/>
      <c r="F7" s="254"/>
      <c r="G7" s="254"/>
      <c r="H7" s="254"/>
      <c r="I7" s="50" t="s">
        <v>8</v>
      </c>
      <c r="J7" s="50" t="s">
        <v>9</v>
      </c>
      <c r="K7" s="50" t="s">
        <v>9</v>
      </c>
      <c r="L7" s="50" t="s">
        <v>11</v>
      </c>
    </row>
    <row r="8" spans="1:17" ht="15.75" x14ac:dyDescent="0.2">
      <c r="A8" s="257" t="s">
        <v>49</v>
      </c>
      <c r="B8" s="258"/>
      <c r="C8" s="258"/>
      <c r="D8" s="258"/>
      <c r="E8" s="258"/>
      <c r="F8" s="258"/>
      <c r="G8" s="258"/>
      <c r="H8" s="258"/>
      <c r="I8" s="259"/>
      <c r="J8" s="21">
        <v>-1620230.6</v>
      </c>
      <c r="K8" s="21">
        <v>-685750</v>
      </c>
      <c r="L8" s="21">
        <f>K8-J8</f>
        <v>934480.60000000009</v>
      </c>
    </row>
    <row r="9" spans="1:17" ht="15" x14ac:dyDescent="0.2">
      <c r="A9" s="260" t="s">
        <v>50</v>
      </c>
      <c r="B9" s="260"/>
      <c r="C9" s="260"/>
      <c r="D9" s="260"/>
      <c r="E9" s="260"/>
      <c r="F9" s="260"/>
      <c r="G9" s="260"/>
      <c r="H9" s="260"/>
      <c r="I9" s="260"/>
      <c r="J9" s="114">
        <v>19.61</v>
      </c>
      <c r="K9" s="159">
        <v>8.1</v>
      </c>
      <c r="L9" s="52">
        <f t="shared" ref="L9:L13" si="0">K9-J9</f>
        <v>-11.51</v>
      </c>
    </row>
    <row r="10" spans="1:17" ht="25.5" customHeight="1" x14ac:dyDescent="0.2">
      <c r="A10" s="23" t="s">
        <v>51</v>
      </c>
      <c r="B10" s="23" t="s">
        <v>52</v>
      </c>
      <c r="C10" s="23" t="s">
        <v>53</v>
      </c>
      <c r="D10" s="23" t="s">
        <v>53</v>
      </c>
      <c r="E10" s="23" t="s">
        <v>53</v>
      </c>
      <c r="F10" s="23" t="s">
        <v>53</v>
      </c>
      <c r="G10" s="23" t="s">
        <v>54</v>
      </c>
      <c r="H10" s="23" t="s">
        <v>51</v>
      </c>
      <c r="I10" s="24" t="s">
        <v>55</v>
      </c>
      <c r="J10" s="25">
        <v>1620230.5999999992</v>
      </c>
      <c r="K10" s="25">
        <f>K11+K16+K20</f>
        <v>685750</v>
      </c>
      <c r="L10" s="21">
        <f>K10-J10</f>
        <v>-934480.59999999916</v>
      </c>
      <c r="M10" s="26"/>
    </row>
    <row r="11" spans="1:17" ht="26.25" customHeight="1" x14ac:dyDescent="0.2">
      <c r="A11" s="23" t="s">
        <v>51</v>
      </c>
      <c r="B11" s="23" t="s">
        <v>52</v>
      </c>
      <c r="C11" s="23" t="s">
        <v>56</v>
      </c>
      <c r="D11" s="23" t="s">
        <v>53</v>
      </c>
      <c r="E11" s="23" t="s">
        <v>53</v>
      </c>
      <c r="F11" s="23" t="s">
        <v>53</v>
      </c>
      <c r="G11" s="23" t="s">
        <v>54</v>
      </c>
      <c r="H11" s="23" t="s">
        <v>51</v>
      </c>
      <c r="I11" s="27" t="s">
        <v>57</v>
      </c>
      <c r="J11" s="25">
        <v>655000</v>
      </c>
      <c r="K11" s="25">
        <v>760000</v>
      </c>
      <c r="L11" s="21">
        <f t="shared" si="0"/>
        <v>105000</v>
      </c>
      <c r="P11" s="14"/>
      <c r="Q11" s="15"/>
    </row>
    <row r="12" spans="1:17" s="106" customFormat="1" ht="22.5" customHeight="1" x14ac:dyDescent="0.2">
      <c r="A12" s="102" t="s">
        <v>51</v>
      </c>
      <c r="B12" s="102" t="s">
        <v>52</v>
      </c>
      <c r="C12" s="102" t="s">
        <v>56</v>
      </c>
      <c r="D12" s="102" t="s">
        <v>53</v>
      </c>
      <c r="E12" s="102" t="s">
        <v>53</v>
      </c>
      <c r="F12" s="102" t="s">
        <v>53</v>
      </c>
      <c r="G12" s="102" t="s">
        <v>54</v>
      </c>
      <c r="H12" s="102" t="s">
        <v>58</v>
      </c>
      <c r="I12" s="103" t="s">
        <v>59</v>
      </c>
      <c r="J12" s="104">
        <v>655000</v>
      </c>
      <c r="K12" s="104">
        <f>K13</f>
        <v>760000</v>
      </c>
      <c r="L12" s="105">
        <f t="shared" si="0"/>
        <v>105000</v>
      </c>
      <c r="P12" s="107"/>
      <c r="Q12" s="108"/>
    </row>
    <row r="13" spans="1:17" s="106" customFormat="1" ht="24" customHeight="1" x14ac:dyDescent="0.2">
      <c r="A13" s="102" t="s">
        <v>60</v>
      </c>
      <c r="B13" s="102" t="s">
        <v>52</v>
      </c>
      <c r="C13" s="102" t="s">
        <v>56</v>
      </c>
      <c r="D13" s="102" t="s">
        <v>53</v>
      </c>
      <c r="E13" s="102" t="s">
        <v>53</v>
      </c>
      <c r="F13" s="102" t="s">
        <v>61</v>
      </c>
      <c r="G13" s="102" t="s">
        <v>54</v>
      </c>
      <c r="H13" s="102" t="s">
        <v>62</v>
      </c>
      <c r="I13" s="103" t="s">
        <v>63</v>
      </c>
      <c r="J13" s="104">
        <v>655000</v>
      </c>
      <c r="K13" s="104">
        <v>760000</v>
      </c>
      <c r="L13" s="105">
        <f t="shared" si="0"/>
        <v>105000</v>
      </c>
      <c r="P13" s="107"/>
      <c r="Q13" s="109"/>
    </row>
    <row r="14" spans="1:17" s="106" customFormat="1" ht="24" hidden="1" customHeight="1" x14ac:dyDescent="0.2">
      <c r="A14" s="102" t="s">
        <v>51</v>
      </c>
      <c r="B14" s="102" t="s">
        <v>52</v>
      </c>
      <c r="C14" s="102" t="s">
        <v>56</v>
      </c>
      <c r="D14" s="102" t="s">
        <v>53</v>
      </c>
      <c r="E14" s="102" t="s">
        <v>53</v>
      </c>
      <c r="F14" s="102" t="s">
        <v>53</v>
      </c>
      <c r="G14" s="102" t="s">
        <v>54</v>
      </c>
      <c r="H14" s="102" t="s">
        <v>64</v>
      </c>
      <c r="I14" s="103" t="s">
        <v>65</v>
      </c>
      <c r="J14" s="104">
        <v>0</v>
      </c>
      <c r="K14" s="104">
        <v>0</v>
      </c>
      <c r="L14" s="105">
        <f t="shared" ref="L14:L15" si="1">J14-K14</f>
        <v>0</v>
      </c>
    </row>
    <row r="15" spans="1:17" s="106" customFormat="1" ht="21.2" hidden="1" customHeight="1" x14ac:dyDescent="0.2">
      <c r="A15" s="102" t="s">
        <v>60</v>
      </c>
      <c r="B15" s="102" t="s">
        <v>52</v>
      </c>
      <c r="C15" s="102" t="s">
        <v>56</v>
      </c>
      <c r="D15" s="102" t="s">
        <v>53</v>
      </c>
      <c r="E15" s="102" t="s">
        <v>53</v>
      </c>
      <c r="F15" s="102" t="s">
        <v>61</v>
      </c>
      <c r="G15" s="102" t="s">
        <v>54</v>
      </c>
      <c r="H15" s="102" t="s">
        <v>66</v>
      </c>
      <c r="I15" s="103" t="s">
        <v>67</v>
      </c>
      <c r="J15" s="104">
        <v>0</v>
      </c>
      <c r="K15" s="104">
        <v>0</v>
      </c>
      <c r="L15" s="105">
        <f t="shared" si="1"/>
        <v>0</v>
      </c>
    </row>
    <row r="16" spans="1:17" s="106" customFormat="1" ht="31.5" customHeight="1" x14ac:dyDescent="0.2">
      <c r="A16" s="110" t="s">
        <v>51</v>
      </c>
      <c r="B16" s="110" t="s">
        <v>52</v>
      </c>
      <c r="C16" s="110" t="s">
        <v>84</v>
      </c>
      <c r="D16" s="110" t="s">
        <v>53</v>
      </c>
      <c r="E16" s="110" t="s">
        <v>53</v>
      </c>
      <c r="F16" s="110" t="s">
        <v>53</v>
      </c>
      <c r="G16" s="110" t="s">
        <v>54</v>
      </c>
      <c r="H16" s="110" t="s">
        <v>51</v>
      </c>
      <c r="I16" s="111" t="s">
        <v>85</v>
      </c>
      <c r="J16" s="112">
        <v>0</v>
      </c>
      <c r="K16" s="112">
        <f>K17</f>
        <v>-74250</v>
      </c>
      <c r="L16" s="113">
        <f>K16-J16</f>
        <v>-74250</v>
      </c>
    </row>
    <row r="17" spans="1:12" s="106" customFormat="1" ht="30.75" customHeight="1" x14ac:dyDescent="0.2">
      <c r="A17" s="102" t="s">
        <v>51</v>
      </c>
      <c r="B17" s="102" t="s">
        <v>52</v>
      </c>
      <c r="C17" s="102" t="s">
        <v>84</v>
      </c>
      <c r="D17" s="102" t="s">
        <v>52</v>
      </c>
      <c r="E17" s="102" t="s">
        <v>53</v>
      </c>
      <c r="F17" s="102" t="s">
        <v>53</v>
      </c>
      <c r="G17" s="102" t="s">
        <v>54</v>
      </c>
      <c r="H17" s="102" t="s">
        <v>51</v>
      </c>
      <c r="I17" s="103" t="s">
        <v>86</v>
      </c>
      <c r="J17" s="104">
        <v>0</v>
      </c>
      <c r="K17" s="104">
        <f>K18</f>
        <v>-74250</v>
      </c>
      <c r="L17" s="105">
        <f>K17-J17</f>
        <v>-74250</v>
      </c>
    </row>
    <row r="18" spans="1:12" s="106" customFormat="1" ht="38.25" customHeight="1" x14ac:dyDescent="0.2">
      <c r="A18" s="102" t="s">
        <v>51</v>
      </c>
      <c r="B18" s="102" t="s">
        <v>52</v>
      </c>
      <c r="C18" s="102" t="s">
        <v>84</v>
      </c>
      <c r="D18" s="102" t="s">
        <v>52</v>
      </c>
      <c r="E18" s="102" t="s">
        <v>53</v>
      </c>
      <c r="F18" s="102" t="s">
        <v>53</v>
      </c>
      <c r="G18" s="102" t="s">
        <v>54</v>
      </c>
      <c r="H18" s="102" t="s">
        <v>64</v>
      </c>
      <c r="I18" s="103" t="s">
        <v>83</v>
      </c>
      <c r="J18" s="104">
        <v>-641470</v>
      </c>
      <c r="K18" s="104">
        <f>K19</f>
        <v>-74250</v>
      </c>
      <c r="L18" s="105">
        <f t="shared" ref="L18:L28" si="2">K18-J18</f>
        <v>567220</v>
      </c>
    </row>
    <row r="19" spans="1:12" s="106" customFormat="1" ht="36" customHeight="1" x14ac:dyDescent="0.2">
      <c r="A19" s="102" t="s">
        <v>60</v>
      </c>
      <c r="B19" s="102" t="s">
        <v>52</v>
      </c>
      <c r="C19" s="102" t="s">
        <v>84</v>
      </c>
      <c r="D19" s="102" t="s">
        <v>52</v>
      </c>
      <c r="E19" s="102" t="s">
        <v>53</v>
      </c>
      <c r="F19" s="102" t="s">
        <v>61</v>
      </c>
      <c r="G19" s="102" t="s">
        <v>54</v>
      </c>
      <c r="H19" s="102" t="s">
        <v>66</v>
      </c>
      <c r="I19" s="103" t="s">
        <v>87</v>
      </c>
      <c r="J19" s="104">
        <v>-641470</v>
      </c>
      <c r="K19" s="104">
        <v>-74250</v>
      </c>
      <c r="L19" s="105">
        <f t="shared" si="2"/>
        <v>567220</v>
      </c>
    </row>
    <row r="20" spans="1:12" ht="27.2" customHeight="1" x14ac:dyDescent="0.2">
      <c r="A20" s="23" t="s">
        <v>51</v>
      </c>
      <c r="B20" s="23" t="s">
        <v>52</v>
      </c>
      <c r="C20" s="23" t="s">
        <v>68</v>
      </c>
      <c r="D20" s="23" t="s">
        <v>53</v>
      </c>
      <c r="E20" s="23" t="s">
        <v>53</v>
      </c>
      <c r="F20" s="23" t="s">
        <v>53</v>
      </c>
      <c r="G20" s="23" t="s">
        <v>54</v>
      </c>
      <c r="H20" s="23" t="s">
        <v>51</v>
      </c>
      <c r="I20" s="27" t="s">
        <v>69</v>
      </c>
      <c r="J20" s="25">
        <v>963392.69999999925</v>
      </c>
      <c r="K20" s="25">
        <f>K21+K25</f>
        <v>0</v>
      </c>
      <c r="L20" s="21">
        <f>K20-J20</f>
        <v>-963392.69999999925</v>
      </c>
    </row>
    <row r="21" spans="1:12" ht="21.2" customHeight="1" x14ac:dyDescent="0.2">
      <c r="A21" s="28" t="s">
        <v>51</v>
      </c>
      <c r="B21" s="28" t="s">
        <v>52</v>
      </c>
      <c r="C21" s="28" t="s">
        <v>68</v>
      </c>
      <c r="D21" s="28" t="s">
        <v>53</v>
      </c>
      <c r="E21" s="28" t="s">
        <v>53</v>
      </c>
      <c r="F21" s="28" t="s">
        <v>53</v>
      </c>
      <c r="G21" s="28" t="s">
        <v>54</v>
      </c>
      <c r="H21" s="28" t="s">
        <v>70</v>
      </c>
      <c r="I21" s="29" t="s">
        <v>71</v>
      </c>
      <c r="J21" s="22">
        <v>-18024051.300000001</v>
      </c>
      <c r="K21" s="22">
        <f t="shared" ref="K21:K23" si="3">K22</f>
        <v>-18625284.399999999</v>
      </c>
      <c r="L21" s="52">
        <f t="shared" si="2"/>
        <v>-601233.09999999776</v>
      </c>
    </row>
    <row r="22" spans="1:12" ht="23.1" customHeight="1" x14ac:dyDescent="0.2">
      <c r="A22" s="28" t="s">
        <v>51</v>
      </c>
      <c r="B22" s="28" t="s">
        <v>52</v>
      </c>
      <c r="C22" s="28" t="s">
        <v>68</v>
      </c>
      <c r="D22" s="28" t="s">
        <v>56</v>
      </c>
      <c r="E22" s="28" t="s">
        <v>53</v>
      </c>
      <c r="F22" s="28" t="s">
        <v>53</v>
      </c>
      <c r="G22" s="28" t="s">
        <v>54</v>
      </c>
      <c r="H22" s="28" t="s">
        <v>70</v>
      </c>
      <c r="I22" s="29" t="s">
        <v>72</v>
      </c>
      <c r="J22" s="22">
        <v>-18024051.300000001</v>
      </c>
      <c r="K22" s="22">
        <f t="shared" si="3"/>
        <v>-18625284.399999999</v>
      </c>
      <c r="L22" s="52">
        <f t="shared" si="2"/>
        <v>-601233.09999999776</v>
      </c>
    </row>
    <row r="23" spans="1:12" ht="23.1" customHeight="1" x14ac:dyDescent="0.2">
      <c r="A23" s="28" t="s">
        <v>51</v>
      </c>
      <c r="B23" s="28" t="s">
        <v>52</v>
      </c>
      <c r="C23" s="28" t="s">
        <v>68</v>
      </c>
      <c r="D23" s="28" t="s">
        <v>56</v>
      </c>
      <c r="E23" s="28" t="s">
        <v>52</v>
      </c>
      <c r="F23" s="28" t="s">
        <v>53</v>
      </c>
      <c r="G23" s="28" t="s">
        <v>54</v>
      </c>
      <c r="H23" s="28" t="s">
        <v>73</v>
      </c>
      <c r="I23" s="29" t="s">
        <v>74</v>
      </c>
      <c r="J23" s="22">
        <v>-18024051.300000001</v>
      </c>
      <c r="K23" s="22">
        <f t="shared" si="3"/>
        <v>-18625284.399999999</v>
      </c>
      <c r="L23" s="52">
        <f t="shared" si="2"/>
        <v>-601233.09999999776</v>
      </c>
    </row>
    <row r="24" spans="1:12" ht="23.25" customHeight="1" x14ac:dyDescent="0.2">
      <c r="A24" s="28" t="s">
        <v>60</v>
      </c>
      <c r="B24" s="28" t="s">
        <v>52</v>
      </c>
      <c r="C24" s="28" t="s">
        <v>68</v>
      </c>
      <c r="D24" s="28" t="s">
        <v>56</v>
      </c>
      <c r="E24" s="28" t="s">
        <v>52</v>
      </c>
      <c r="F24" s="28" t="s">
        <v>61</v>
      </c>
      <c r="G24" s="28" t="s">
        <v>54</v>
      </c>
      <c r="H24" s="28" t="s">
        <v>73</v>
      </c>
      <c r="I24" s="29" t="s">
        <v>3</v>
      </c>
      <c r="J24" s="22">
        <v>-18024051.300000001</v>
      </c>
      <c r="K24" s="22">
        <v>-18625284.399999999</v>
      </c>
      <c r="L24" s="52">
        <f t="shared" si="2"/>
        <v>-601233.09999999776</v>
      </c>
    </row>
    <row r="25" spans="1:12" ht="23.1" customHeight="1" x14ac:dyDescent="0.2">
      <c r="A25" s="28" t="s">
        <v>51</v>
      </c>
      <c r="B25" s="28" t="s">
        <v>52</v>
      </c>
      <c r="C25" s="28" t="s">
        <v>68</v>
      </c>
      <c r="D25" s="28" t="s">
        <v>53</v>
      </c>
      <c r="E25" s="28" t="s">
        <v>53</v>
      </c>
      <c r="F25" s="28" t="s">
        <v>53</v>
      </c>
      <c r="G25" s="28" t="s">
        <v>54</v>
      </c>
      <c r="H25" s="28" t="s">
        <v>75</v>
      </c>
      <c r="I25" s="29" t="s">
        <v>76</v>
      </c>
      <c r="J25" s="22">
        <v>18987444</v>
      </c>
      <c r="K25" s="22">
        <f t="shared" ref="K25:K27" si="4">K26</f>
        <v>18625284.399999999</v>
      </c>
      <c r="L25" s="52">
        <f t="shared" si="2"/>
        <v>-362159.60000000149</v>
      </c>
    </row>
    <row r="26" spans="1:12" ht="19.899999999999999" customHeight="1" x14ac:dyDescent="0.2">
      <c r="A26" s="28" t="s">
        <v>51</v>
      </c>
      <c r="B26" s="28" t="s">
        <v>52</v>
      </c>
      <c r="C26" s="28" t="s">
        <v>68</v>
      </c>
      <c r="D26" s="28" t="s">
        <v>56</v>
      </c>
      <c r="E26" s="28" t="s">
        <v>53</v>
      </c>
      <c r="F26" s="28" t="s">
        <v>53</v>
      </c>
      <c r="G26" s="28" t="s">
        <v>54</v>
      </c>
      <c r="H26" s="28" t="s">
        <v>75</v>
      </c>
      <c r="I26" s="29" t="s">
        <v>77</v>
      </c>
      <c r="J26" s="22">
        <v>18987444</v>
      </c>
      <c r="K26" s="22">
        <f t="shared" si="4"/>
        <v>18625284.399999999</v>
      </c>
      <c r="L26" s="52">
        <f t="shared" si="2"/>
        <v>-362159.60000000149</v>
      </c>
    </row>
    <row r="27" spans="1:12" ht="20.45" customHeight="1" x14ac:dyDescent="0.2">
      <c r="A27" s="28" t="s">
        <v>51</v>
      </c>
      <c r="B27" s="28" t="s">
        <v>52</v>
      </c>
      <c r="C27" s="28" t="s">
        <v>68</v>
      </c>
      <c r="D27" s="28" t="s">
        <v>56</v>
      </c>
      <c r="E27" s="28" t="s">
        <v>52</v>
      </c>
      <c r="F27" s="28" t="s">
        <v>53</v>
      </c>
      <c r="G27" s="28" t="s">
        <v>54</v>
      </c>
      <c r="H27" s="28" t="s">
        <v>78</v>
      </c>
      <c r="I27" s="29" t="s">
        <v>79</v>
      </c>
      <c r="J27" s="22">
        <v>18987444</v>
      </c>
      <c r="K27" s="22">
        <f t="shared" si="4"/>
        <v>18625284.399999999</v>
      </c>
      <c r="L27" s="52">
        <f t="shared" si="2"/>
        <v>-362159.60000000149</v>
      </c>
    </row>
    <row r="28" spans="1:12" ht="29.25" customHeight="1" x14ac:dyDescent="0.2">
      <c r="A28" s="28" t="s">
        <v>60</v>
      </c>
      <c r="B28" s="28" t="s">
        <v>52</v>
      </c>
      <c r="C28" s="28" t="s">
        <v>68</v>
      </c>
      <c r="D28" s="28" t="s">
        <v>56</v>
      </c>
      <c r="E28" s="28" t="s">
        <v>52</v>
      </c>
      <c r="F28" s="28" t="s">
        <v>61</v>
      </c>
      <c r="G28" s="28" t="s">
        <v>54</v>
      </c>
      <c r="H28" s="28" t="s">
        <v>78</v>
      </c>
      <c r="I28" s="29" t="s">
        <v>4</v>
      </c>
      <c r="J28" s="22">
        <v>18987444</v>
      </c>
      <c r="K28" s="22">
        <v>18625284.399999999</v>
      </c>
      <c r="L28" s="52">
        <f t="shared" si="2"/>
        <v>-362159.60000000149</v>
      </c>
    </row>
    <row r="29" spans="1:12" ht="15.75" x14ac:dyDescent="0.2">
      <c r="A29" s="250" t="s">
        <v>80</v>
      </c>
      <c r="B29" s="251"/>
      <c r="C29" s="251"/>
      <c r="D29" s="251"/>
      <c r="E29" s="251"/>
      <c r="F29" s="251"/>
      <c r="G29" s="251"/>
      <c r="H29" s="251"/>
      <c r="I29" s="252"/>
      <c r="J29" s="25">
        <v>1620230.5999999992</v>
      </c>
      <c r="K29" s="25">
        <f>K20+K11+K16</f>
        <v>685750</v>
      </c>
      <c r="L29" s="21">
        <f>K29-J29</f>
        <v>-934480.59999999916</v>
      </c>
    </row>
    <row r="34" spans="11:11" x14ac:dyDescent="0.2">
      <c r="K34" s="26"/>
    </row>
  </sheetData>
  <mergeCells count="8">
    <mergeCell ref="A29:I29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71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>
      <selection activeCell="A2" sqref="A2:N2"/>
    </sheetView>
  </sheetViews>
  <sheetFormatPr defaultRowHeight="12" x14ac:dyDescent="0.2"/>
  <cols>
    <col min="1" max="1" width="5.5703125" style="12" customWidth="1"/>
    <col min="2" max="2" width="5.140625" style="12" customWidth="1"/>
    <col min="3" max="3" width="5" style="12" customWidth="1"/>
    <col min="4" max="4" width="5.140625" style="12" customWidth="1"/>
    <col min="5" max="5" width="5.42578125" style="12" customWidth="1"/>
    <col min="6" max="6" width="5" style="12" customWidth="1"/>
    <col min="7" max="7" width="6.7109375" style="12" customWidth="1"/>
    <col min="8" max="8" width="7.28515625" style="12" customWidth="1"/>
    <col min="9" max="9" width="142.5703125" style="12" customWidth="1"/>
    <col min="10" max="10" width="16.7109375" style="20" hidden="1" customWidth="1"/>
    <col min="11" max="11" width="16.7109375" style="20" customWidth="1"/>
    <col min="12" max="13" width="16.7109375" style="20" hidden="1" customWidth="1"/>
    <col min="14" max="14" width="16.7109375" style="20" customWidth="1"/>
    <col min="15" max="15" width="16.7109375" style="20" hidden="1" customWidth="1"/>
    <col min="16" max="258" width="9.140625" style="12"/>
    <col min="259" max="259" width="5.5703125" style="12" customWidth="1"/>
    <col min="260" max="260" width="5.140625" style="12" customWidth="1"/>
    <col min="261" max="261" width="5" style="12" customWidth="1"/>
    <col min="262" max="262" width="5.140625" style="12" customWidth="1"/>
    <col min="263" max="263" width="5.42578125" style="12" customWidth="1"/>
    <col min="264" max="264" width="5" style="12" customWidth="1"/>
    <col min="265" max="265" width="6.7109375" style="12" customWidth="1"/>
    <col min="266" max="266" width="7.28515625" style="12" customWidth="1"/>
    <col min="267" max="267" width="103.42578125" style="12" customWidth="1"/>
    <col min="268" max="268" width="16.140625" style="12" customWidth="1"/>
    <col min="269" max="270" width="0" style="12" hidden="1" customWidth="1"/>
    <col min="271" max="271" width="15.85546875" style="12" customWidth="1"/>
    <col min="272" max="514" width="9.140625" style="12"/>
    <col min="515" max="515" width="5.5703125" style="12" customWidth="1"/>
    <col min="516" max="516" width="5.140625" style="12" customWidth="1"/>
    <col min="517" max="517" width="5" style="12" customWidth="1"/>
    <col min="518" max="518" width="5.140625" style="12" customWidth="1"/>
    <col min="519" max="519" width="5.42578125" style="12" customWidth="1"/>
    <col min="520" max="520" width="5" style="12" customWidth="1"/>
    <col min="521" max="521" width="6.7109375" style="12" customWidth="1"/>
    <col min="522" max="522" width="7.28515625" style="12" customWidth="1"/>
    <col min="523" max="523" width="103.42578125" style="12" customWidth="1"/>
    <col min="524" max="524" width="16.140625" style="12" customWidth="1"/>
    <col min="525" max="526" width="0" style="12" hidden="1" customWidth="1"/>
    <col min="527" max="527" width="15.85546875" style="12" customWidth="1"/>
    <col min="528" max="770" width="9.140625" style="12"/>
    <col min="771" max="771" width="5.5703125" style="12" customWidth="1"/>
    <col min="772" max="772" width="5.140625" style="12" customWidth="1"/>
    <col min="773" max="773" width="5" style="12" customWidth="1"/>
    <col min="774" max="774" width="5.140625" style="12" customWidth="1"/>
    <col min="775" max="775" width="5.42578125" style="12" customWidth="1"/>
    <col min="776" max="776" width="5" style="12" customWidth="1"/>
    <col min="777" max="777" width="6.7109375" style="12" customWidth="1"/>
    <col min="778" max="778" width="7.28515625" style="12" customWidth="1"/>
    <col min="779" max="779" width="103.42578125" style="12" customWidth="1"/>
    <col min="780" max="780" width="16.140625" style="12" customWidth="1"/>
    <col min="781" max="782" width="0" style="12" hidden="1" customWidth="1"/>
    <col min="783" max="783" width="15.85546875" style="12" customWidth="1"/>
    <col min="784" max="1026" width="9.140625" style="12"/>
    <col min="1027" max="1027" width="5.5703125" style="12" customWidth="1"/>
    <col min="1028" max="1028" width="5.140625" style="12" customWidth="1"/>
    <col min="1029" max="1029" width="5" style="12" customWidth="1"/>
    <col min="1030" max="1030" width="5.140625" style="12" customWidth="1"/>
    <col min="1031" max="1031" width="5.42578125" style="12" customWidth="1"/>
    <col min="1032" max="1032" width="5" style="12" customWidth="1"/>
    <col min="1033" max="1033" width="6.7109375" style="12" customWidth="1"/>
    <col min="1034" max="1034" width="7.28515625" style="12" customWidth="1"/>
    <col min="1035" max="1035" width="103.42578125" style="12" customWidth="1"/>
    <col min="1036" max="1036" width="16.140625" style="12" customWidth="1"/>
    <col min="1037" max="1038" width="0" style="12" hidden="1" customWidth="1"/>
    <col min="1039" max="1039" width="15.85546875" style="12" customWidth="1"/>
    <col min="1040" max="1282" width="9.140625" style="12"/>
    <col min="1283" max="1283" width="5.5703125" style="12" customWidth="1"/>
    <col min="1284" max="1284" width="5.140625" style="12" customWidth="1"/>
    <col min="1285" max="1285" width="5" style="12" customWidth="1"/>
    <col min="1286" max="1286" width="5.140625" style="12" customWidth="1"/>
    <col min="1287" max="1287" width="5.42578125" style="12" customWidth="1"/>
    <col min="1288" max="1288" width="5" style="12" customWidth="1"/>
    <col min="1289" max="1289" width="6.7109375" style="12" customWidth="1"/>
    <col min="1290" max="1290" width="7.28515625" style="12" customWidth="1"/>
    <col min="1291" max="1291" width="103.42578125" style="12" customWidth="1"/>
    <col min="1292" max="1292" width="16.140625" style="12" customWidth="1"/>
    <col min="1293" max="1294" width="0" style="12" hidden="1" customWidth="1"/>
    <col min="1295" max="1295" width="15.85546875" style="12" customWidth="1"/>
    <col min="1296" max="1538" width="9.140625" style="12"/>
    <col min="1539" max="1539" width="5.5703125" style="12" customWidth="1"/>
    <col min="1540" max="1540" width="5.140625" style="12" customWidth="1"/>
    <col min="1541" max="1541" width="5" style="12" customWidth="1"/>
    <col min="1542" max="1542" width="5.140625" style="12" customWidth="1"/>
    <col min="1543" max="1543" width="5.42578125" style="12" customWidth="1"/>
    <col min="1544" max="1544" width="5" style="12" customWidth="1"/>
    <col min="1545" max="1545" width="6.7109375" style="12" customWidth="1"/>
    <col min="1546" max="1546" width="7.28515625" style="12" customWidth="1"/>
    <col min="1547" max="1547" width="103.42578125" style="12" customWidth="1"/>
    <col min="1548" max="1548" width="16.140625" style="12" customWidth="1"/>
    <col min="1549" max="1550" width="0" style="12" hidden="1" customWidth="1"/>
    <col min="1551" max="1551" width="15.85546875" style="12" customWidth="1"/>
    <col min="1552" max="1794" width="9.140625" style="12"/>
    <col min="1795" max="1795" width="5.5703125" style="12" customWidth="1"/>
    <col min="1796" max="1796" width="5.140625" style="12" customWidth="1"/>
    <col min="1797" max="1797" width="5" style="12" customWidth="1"/>
    <col min="1798" max="1798" width="5.140625" style="12" customWidth="1"/>
    <col min="1799" max="1799" width="5.42578125" style="12" customWidth="1"/>
    <col min="1800" max="1800" width="5" style="12" customWidth="1"/>
    <col min="1801" max="1801" width="6.7109375" style="12" customWidth="1"/>
    <col min="1802" max="1802" width="7.28515625" style="12" customWidth="1"/>
    <col min="1803" max="1803" width="103.42578125" style="12" customWidth="1"/>
    <col min="1804" max="1804" width="16.140625" style="12" customWidth="1"/>
    <col min="1805" max="1806" width="0" style="12" hidden="1" customWidth="1"/>
    <col min="1807" max="1807" width="15.85546875" style="12" customWidth="1"/>
    <col min="1808" max="2050" width="9.140625" style="12"/>
    <col min="2051" max="2051" width="5.5703125" style="12" customWidth="1"/>
    <col min="2052" max="2052" width="5.140625" style="12" customWidth="1"/>
    <col min="2053" max="2053" width="5" style="12" customWidth="1"/>
    <col min="2054" max="2054" width="5.140625" style="12" customWidth="1"/>
    <col min="2055" max="2055" width="5.42578125" style="12" customWidth="1"/>
    <col min="2056" max="2056" width="5" style="12" customWidth="1"/>
    <col min="2057" max="2057" width="6.7109375" style="12" customWidth="1"/>
    <col min="2058" max="2058" width="7.28515625" style="12" customWidth="1"/>
    <col min="2059" max="2059" width="103.42578125" style="12" customWidth="1"/>
    <col min="2060" max="2060" width="16.140625" style="12" customWidth="1"/>
    <col min="2061" max="2062" width="0" style="12" hidden="1" customWidth="1"/>
    <col min="2063" max="2063" width="15.85546875" style="12" customWidth="1"/>
    <col min="2064" max="2306" width="9.140625" style="12"/>
    <col min="2307" max="2307" width="5.5703125" style="12" customWidth="1"/>
    <col min="2308" max="2308" width="5.140625" style="12" customWidth="1"/>
    <col min="2309" max="2309" width="5" style="12" customWidth="1"/>
    <col min="2310" max="2310" width="5.140625" style="12" customWidth="1"/>
    <col min="2311" max="2311" width="5.42578125" style="12" customWidth="1"/>
    <col min="2312" max="2312" width="5" style="12" customWidth="1"/>
    <col min="2313" max="2313" width="6.7109375" style="12" customWidth="1"/>
    <col min="2314" max="2314" width="7.28515625" style="12" customWidth="1"/>
    <col min="2315" max="2315" width="103.42578125" style="12" customWidth="1"/>
    <col min="2316" max="2316" width="16.140625" style="12" customWidth="1"/>
    <col min="2317" max="2318" width="0" style="12" hidden="1" customWidth="1"/>
    <col min="2319" max="2319" width="15.85546875" style="12" customWidth="1"/>
    <col min="2320" max="2562" width="9.140625" style="12"/>
    <col min="2563" max="2563" width="5.5703125" style="12" customWidth="1"/>
    <col min="2564" max="2564" width="5.140625" style="12" customWidth="1"/>
    <col min="2565" max="2565" width="5" style="12" customWidth="1"/>
    <col min="2566" max="2566" width="5.140625" style="12" customWidth="1"/>
    <col min="2567" max="2567" width="5.42578125" style="12" customWidth="1"/>
    <col min="2568" max="2568" width="5" style="12" customWidth="1"/>
    <col min="2569" max="2569" width="6.7109375" style="12" customWidth="1"/>
    <col min="2570" max="2570" width="7.28515625" style="12" customWidth="1"/>
    <col min="2571" max="2571" width="103.42578125" style="12" customWidth="1"/>
    <col min="2572" max="2572" width="16.140625" style="12" customWidth="1"/>
    <col min="2573" max="2574" width="0" style="12" hidden="1" customWidth="1"/>
    <col min="2575" max="2575" width="15.85546875" style="12" customWidth="1"/>
    <col min="2576" max="2818" width="9.140625" style="12"/>
    <col min="2819" max="2819" width="5.5703125" style="12" customWidth="1"/>
    <col min="2820" max="2820" width="5.140625" style="12" customWidth="1"/>
    <col min="2821" max="2821" width="5" style="12" customWidth="1"/>
    <col min="2822" max="2822" width="5.140625" style="12" customWidth="1"/>
    <col min="2823" max="2823" width="5.42578125" style="12" customWidth="1"/>
    <col min="2824" max="2824" width="5" style="12" customWidth="1"/>
    <col min="2825" max="2825" width="6.7109375" style="12" customWidth="1"/>
    <col min="2826" max="2826" width="7.28515625" style="12" customWidth="1"/>
    <col min="2827" max="2827" width="103.42578125" style="12" customWidth="1"/>
    <col min="2828" max="2828" width="16.140625" style="12" customWidth="1"/>
    <col min="2829" max="2830" width="0" style="12" hidden="1" customWidth="1"/>
    <col min="2831" max="2831" width="15.85546875" style="12" customWidth="1"/>
    <col min="2832" max="3074" width="9.140625" style="12"/>
    <col min="3075" max="3075" width="5.5703125" style="12" customWidth="1"/>
    <col min="3076" max="3076" width="5.140625" style="12" customWidth="1"/>
    <col min="3077" max="3077" width="5" style="12" customWidth="1"/>
    <col min="3078" max="3078" width="5.140625" style="12" customWidth="1"/>
    <col min="3079" max="3079" width="5.42578125" style="12" customWidth="1"/>
    <col min="3080" max="3080" width="5" style="12" customWidth="1"/>
    <col min="3081" max="3081" width="6.7109375" style="12" customWidth="1"/>
    <col min="3082" max="3082" width="7.28515625" style="12" customWidth="1"/>
    <col min="3083" max="3083" width="103.42578125" style="12" customWidth="1"/>
    <col min="3084" max="3084" width="16.140625" style="12" customWidth="1"/>
    <col min="3085" max="3086" width="0" style="12" hidden="1" customWidth="1"/>
    <col min="3087" max="3087" width="15.85546875" style="12" customWidth="1"/>
    <col min="3088" max="3330" width="9.140625" style="12"/>
    <col min="3331" max="3331" width="5.5703125" style="12" customWidth="1"/>
    <col min="3332" max="3332" width="5.140625" style="12" customWidth="1"/>
    <col min="3333" max="3333" width="5" style="12" customWidth="1"/>
    <col min="3334" max="3334" width="5.140625" style="12" customWidth="1"/>
    <col min="3335" max="3335" width="5.42578125" style="12" customWidth="1"/>
    <col min="3336" max="3336" width="5" style="12" customWidth="1"/>
    <col min="3337" max="3337" width="6.7109375" style="12" customWidth="1"/>
    <col min="3338" max="3338" width="7.28515625" style="12" customWidth="1"/>
    <col min="3339" max="3339" width="103.42578125" style="12" customWidth="1"/>
    <col min="3340" max="3340" width="16.140625" style="12" customWidth="1"/>
    <col min="3341" max="3342" width="0" style="12" hidden="1" customWidth="1"/>
    <col min="3343" max="3343" width="15.85546875" style="12" customWidth="1"/>
    <col min="3344" max="3586" width="9.140625" style="12"/>
    <col min="3587" max="3587" width="5.5703125" style="12" customWidth="1"/>
    <col min="3588" max="3588" width="5.140625" style="12" customWidth="1"/>
    <col min="3589" max="3589" width="5" style="12" customWidth="1"/>
    <col min="3590" max="3590" width="5.140625" style="12" customWidth="1"/>
    <col min="3591" max="3591" width="5.42578125" style="12" customWidth="1"/>
    <col min="3592" max="3592" width="5" style="12" customWidth="1"/>
    <col min="3593" max="3593" width="6.7109375" style="12" customWidth="1"/>
    <col min="3594" max="3594" width="7.28515625" style="12" customWidth="1"/>
    <col min="3595" max="3595" width="103.42578125" style="12" customWidth="1"/>
    <col min="3596" max="3596" width="16.140625" style="12" customWidth="1"/>
    <col min="3597" max="3598" width="0" style="12" hidden="1" customWidth="1"/>
    <col min="3599" max="3599" width="15.85546875" style="12" customWidth="1"/>
    <col min="3600" max="3842" width="9.140625" style="12"/>
    <col min="3843" max="3843" width="5.5703125" style="12" customWidth="1"/>
    <col min="3844" max="3844" width="5.140625" style="12" customWidth="1"/>
    <col min="3845" max="3845" width="5" style="12" customWidth="1"/>
    <col min="3846" max="3846" width="5.140625" style="12" customWidth="1"/>
    <col min="3847" max="3847" width="5.42578125" style="12" customWidth="1"/>
    <col min="3848" max="3848" width="5" style="12" customWidth="1"/>
    <col min="3849" max="3849" width="6.7109375" style="12" customWidth="1"/>
    <col min="3850" max="3850" width="7.28515625" style="12" customWidth="1"/>
    <col min="3851" max="3851" width="103.42578125" style="12" customWidth="1"/>
    <col min="3852" max="3852" width="16.140625" style="12" customWidth="1"/>
    <col min="3853" max="3854" width="0" style="12" hidden="1" customWidth="1"/>
    <col min="3855" max="3855" width="15.85546875" style="12" customWidth="1"/>
    <col min="3856" max="4098" width="9.140625" style="12"/>
    <col min="4099" max="4099" width="5.5703125" style="12" customWidth="1"/>
    <col min="4100" max="4100" width="5.140625" style="12" customWidth="1"/>
    <col min="4101" max="4101" width="5" style="12" customWidth="1"/>
    <col min="4102" max="4102" width="5.140625" style="12" customWidth="1"/>
    <col min="4103" max="4103" width="5.42578125" style="12" customWidth="1"/>
    <col min="4104" max="4104" width="5" style="12" customWidth="1"/>
    <col min="4105" max="4105" width="6.7109375" style="12" customWidth="1"/>
    <col min="4106" max="4106" width="7.28515625" style="12" customWidth="1"/>
    <col min="4107" max="4107" width="103.42578125" style="12" customWidth="1"/>
    <col min="4108" max="4108" width="16.140625" style="12" customWidth="1"/>
    <col min="4109" max="4110" width="0" style="12" hidden="1" customWidth="1"/>
    <col min="4111" max="4111" width="15.85546875" style="12" customWidth="1"/>
    <col min="4112" max="4354" width="9.140625" style="12"/>
    <col min="4355" max="4355" width="5.5703125" style="12" customWidth="1"/>
    <col min="4356" max="4356" width="5.140625" style="12" customWidth="1"/>
    <col min="4357" max="4357" width="5" style="12" customWidth="1"/>
    <col min="4358" max="4358" width="5.140625" style="12" customWidth="1"/>
    <col min="4359" max="4359" width="5.42578125" style="12" customWidth="1"/>
    <col min="4360" max="4360" width="5" style="12" customWidth="1"/>
    <col min="4361" max="4361" width="6.7109375" style="12" customWidth="1"/>
    <col min="4362" max="4362" width="7.28515625" style="12" customWidth="1"/>
    <col min="4363" max="4363" width="103.42578125" style="12" customWidth="1"/>
    <col min="4364" max="4364" width="16.140625" style="12" customWidth="1"/>
    <col min="4365" max="4366" width="0" style="12" hidden="1" customWidth="1"/>
    <col min="4367" max="4367" width="15.85546875" style="12" customWidth="1"/>
    <col min="4368" max="4610" width="9.140625" style="12"/>
    <col min="4611" max="4611" width="5.5703125" style="12" customWidth="1"/>
    <col min="4612" max="4612" width="5.140625" style="12" customWidth="1"/>
    <col min="4613" max="4613" width="5" style="12" customWidth="1"/>
    <col min="4614" max="4614" width="5.140625" style="12" customWidth="1"/>
    <col min="4615" max="4615" width="5.42578125" style="12" customWidth="1"/>
    <col min="4616" max="4616" width="5" style="12" customWidth="1"/>
    <col min="4617" max="4617" width="6.7109375" style="12" customWidth="1"/>
    <col min="4618" max="4618" width="7.28515625" style="12" customWidth="1"/>
    <col min="4619" max="4619" width="103.42578125" style="12" customWidth="1"/>
    <col min="4620" max="4620" width="16.140625" style="12" customWidth="1"/>
    <col min="4621" max="4622" width="0" style="12" hidden="1" customWidth="1"/>
    <col min="4623" max="4623" width="15.85546875" style="12" customWidth="1"/>
    <col min="4624" max="4866" width="9.140625" style="12"/>
    <col min="4867" max="4867" width="5.5703125" style="12" customWidth="1"/>
    <col min="4868" max="4868" width="5.140625" style="12" customWidth="1"/>
    <col min="4869" max="4869" width="5" style="12" customWidth="1"/>
    <col min="4870" max="4870" width="5.140625" style="12" customWidth="1"/>
    <col min="4871" max="4871" width="5.42578125" style="12" customWidth="1"/>
    <col min="4872" max="4872" width="5" style="12" customWidth="1"/>
    <col min="4873" max="4873" width="6.7109375" style="12" customWidth="1"/>
    <col min="4874" max="4874" width="7.28515625" style="12" customWidth="1"/>
    <col min="4875" max="4875" width="103.42578125" style="12" customWidth="1"/>
    <col min="4876" max="4876" width="16.140625" style="12" customWidth="1"/>
    <col min="4877" max="4878" width="0" style="12" hidden="1" customWidth="1"/>
    <col min="4879" max="4879" width="15.85546875" style="12" customWidth="1"/>
    <col min="4880" max="5122" width="9.140625" style="12"/>
    <col min="5123" max="5123" width="5.5703125" style="12" customWidth="1"/>
    <col min="5124" max="5124" width="5.140625" style="12" customWidth="1"/>
    <col min="5125" max="5125" width="5" style="12" customWidth="1"/>
    <col min="5126" max="5126" width="5.140625" style="12" customWidth="1"/>
    <col min="5127" max="5127" width="5.42578125" style="12" customWidth="1"/>
    <col min="5128" max="5128" width="5" style="12" customWidth="1"/>
    <col min="5129" max="5129" width="6.7109375" style="12" customWidth="1"/>
    <col min="5130" max="5130" width="7.28515625" style="12" customWidth="1"/>
    <col min="5131" max="5131" width="103.42578125" style="12" customWidth="1"/>
    <col min="5132" max="5132" width="16.140625" style="12" customWidth="1"/>
    <col min="5133" max="5134" width="0" style="12" hidden="1" customWidth="1"/>
    <col min="5135" max="5135" width="15.85546875" style="12" customWidth="1"/>
    <col min="5136" max="5378" width="9.140625" style="12"/>
    <col min="5379" max="5379" width="5.5703125" style="12" customWidth="1"/>
    <col min="5380" max="5380" width="5.140625" style="12" customWidth="1"/>
    <col min="5381" max="5381" width="5" style="12" customWidth="1"/>
    <col min="5382" max="5382" width="5.140625" style="12" customWidth="1"/>
    <col min="5383" max="5383" width="5.42578125" style="12" customWidth="1"/>
    <col min="5384" max="5384" width="5" style="12" customWidth="1"/>
    <col min="5385" max="5385" width="6.7109375" style="12" customWidth="1"/>
    <col min="5386" max="5386" width="7.28515625" style="12" customWidth="1"/>
    <col min="5387" max="5387" width="103.42578125" style="12" customWidth="1"/>
    <col min="5388" max="5388" width="16.140625" style="12" customWidth="1"/>
    <col min="5389" max="5390" width="0" style="12" hidden="1" customWidth="1"/>
    <col min="5391" max="5391" width="15.85546875" style="12" customWidth="1"/>
    <col min="5392" max="5634" width="9.140625" style="12"/>
    <col min="5635" max="5635" width="5.5703125" style="12" customWidth="1"/>
    <col min="5636" max="5636" width="5.140625" style="12" customWidth="1"/>
    <col min="5637" max="5637" width="5" style="12" customWidth="1"/>
    <col min="5638" max="5638" width="5.140625" style="12" customWidth="1"/>
    <col min="5639" max="5639" width="5.42578125" style="12" customWidth="1"/>
    <col min="5640" max="5640" width="5" style="12" customWidth="1"/>
    <col min="5641" max="5641" width="6.7109375" style="12" customWidth="1"/>
    <col min="5642" max="5642" width="7.28515625" style="12" customWidth="1"/>
    <col min="5643" max="5643" width="103.42578125" style="12" customWidth="1"/>
    <col min="5644" max="5644" width="16.140625" style="12" customWidth="1"/>
    <col min="5645" max="5646" width="0" style="12" hidden="1" customWidth="1"/>
    <col min="5647" max="5647" width="15.85546875" style="12" customWidth="1"/>
    <col min="5648" max="5890" width="9.140625" style="12"/>
    <col min="5891" max="5891" width="5.5703125" style="12" customWidth="1"/>
    <col min="5892" max="5892" width="5.140625" style="12" customWidth="1"/>
    <col min="5893" max="5893" width="5" style="12" customWidth="1"/>
    <col min="5894" max="5894" width="5.140625" style="12" customWidth="1"/>
    <col min="5895" max="5895" width="5.42578125" style="12" customWidth="1"/>
    <col min="5896" max="5896" width="5" style="12" customWidth="1"/>
    <col min="5897" max="5897" width="6.7109375" style="12" customWidth="1"/>
    <col min="5898" max="5898" width="7.28515625" style="12" customWidth="1"/>
    <col min="5899" max="5899" width="103.42578125" style="12" customWidth="1"/>
    <col min="5900" max="5900" width="16.140625" style="12" customWidth="1"/>
    <col min="5901" max="5902" width="0" style="12" hidden="1" customWidth="1"/>
    <col min="5903" max="5903" width="15.85546875" style="12" customWidth="1"/>
    <col min="5904" max="6146" width="9.140625" style="12"/>
    <col min="6147" max="6147" width="5.5703125" style="12" customWidth="1"/>
    <col min="6148" max="6148" width="5.140625" style="12" customWidth="1"/>
    <col min="6149" max="6149" width="5" style="12" customWidth="1"/>
    <col min="6150" max="6150" width="5.140625" style="12" customWidth="1"/>
    <col min="6151" max="6151" width="5.42578125" style="12" customWidth="1"/>
    <col min="6152" max="6152" width="5" style="12" customWidth="1"/>
    <col min="6153" max="6153" width="6.7109375" style="12" customWidth="1"/>
    <col min="6154" max="6154" width="7.28515625" style="12" customWidth="1"/>
    <col min="6155" max="6155" width="103.42578125" style="12" customWidth="1"/>
    <col min="6156" max="6156" width="16.140625" style="12" customWidth="1"/>
    <col min="6157" max="6158" width="0" style="12" hidden="1" customWidth="1"/>
    <col min="6159" max="6159" width="15.85546875" style="12" customWidth="1"/>
    <col min="6160" max="6402" width="9.140625" style="12"/>
    <col min="6403" max="6403" width="5.5703125" style="12" customWidth="1"/>
    <col min="6404" max="6404" width="5.140625" style="12" customWidth="1"/>
    <col min="6405" max="6405" width="5" style="12" customWidth="1"/>
    <col min="6406" max="6406" width="5.140625" style="12" customWidth="1"/>
    <col min="6407" max="6407" width="5.42578125" style="12" customWidth="1"/>
    <col min="6408" max="6408" width="5" style="12" customWidth="1"/>
    <col min="6409" max="6409" width="6.7109375" style="12" customWidth="1"/>
    <col min="6410" max="6410" width="7.28515625" style="12" customWidth="1"/>
    <col min="6411" max="6411" width="103.42578125" style="12" customWidth="1"/>
    <col min="6412" max="6412" width="16.140625" style="12" customWidth="1"/>
    <col min="6413" max="6414" width="0" style="12" hidden="1" customWidth="1"/>
    <col min="6415" max="6415" width="15.85546875" style="12" customWidth="1"/>
    <col min="6416" max="6658" width="9.140625" style="12"/>
    <col min="6659" max="6659" width="5.5703125" style="12" customWidth="1"/>
    <col min="6660" max="6660" width="5.140625" style="12" customWidth="1"/>
    <col min="6661" max="6661" width="5" style="12" customWidth="1"/>
    <col min="6662" max="6662" width="5.140625" style="12" customWidth="1"/>
    <col min="6663" max="6663" width="5.42578125" style="12" customWidth="1"/>
    <col min="6664" max="6664" width="5" style="12" customWidth="1"/>
    <col min="6665" max="6665" width="6.7109375" style="12" customWidth="1"/>
    <col min="6666" max="6666" width="7.28515625" style="12" customWidth="1"/>
    <col min="6667" max="6667" width="103.42578125" style="12" customWidth="1"/>
    <col min="6668" max="6668" width="16.140625" style="12" customWidth="1"/>
    <col min="6669" max="6670" width="0" style="12" hidden="1" customWidth="1"/>
    <col min="6671" max="6671" width="15.85546875" style="12" customWidth="1"/>
    <col min="6672" max="6914" width="9.140625" style="12"/>
    <col min="6915" max="6915" width="5.5703125" style="12" customWidth="1"/>
    <col min="6916" max="6916" width="5.140625" style="12" customWidth="1"/>
    <col min="6917" max="6917" width="5" style="12" customWidth="1"/>
    <col min="6918" max="6918" width="5.140625" style="12" customWidth="1"/>
    <col min="6919" max="6919" width="5.42578125" style="12" customWidth="1"/>
    <col min="6920" max="6920" width="5" style="12" customWidth="1"/>
    <col min="6921" max="6921" width="6.7109375" style="12" customWidth="1"/>
    <col min="6922" max="6922" width="7.28515625" style="12" customWidth="1"/>
    <col min="6923" max="6923" width="103.42578125" style="12" customWidth="1"/>
    <col min="6924" max="6924" width="16.140625" style="12" customWidth="1"/>
    <col min="6925" max="6926" width="0" style="12" hidden="1" customWidth="1"/>
    <col min="6927" max="6927" width="15.85546875" style="12" customWidth="1"/>
    <col min="6928" max="7170" width="9.140625" style="12"/>
    <col min="7171" max="7171" width="5.5703125" style="12" customWidth="1"/>
    <col min="7172" max="7172" width="5.140625" style="12" customWidth="1"/>
    <col min="7173" max="7173" width="5" style="12" customWidth="1"/>
    <col min="7174" max="7174" width="5.140625" style="12" customWidth="1"/>
    <col min="7175" max="7175" width="5.42578125" style="12" customWidth="1"/>
    <col min="7176" max="7176" width="5" style="12" customWidth="1"/>
    <col min="7177" max="7177" width="6.7109375" style="12" customWidth="1"/>
    <col min="7178" max="7178" width="7.28515625" style="12" customWidth="1"/>
    <col min="7179" max="7179" width="103.42578125" style="12" customWidth="1"/>
    <col min="7180" max="7180" width="16.140625" style="12" customWidth="1"/>
    <col min="7181" max="7182" width="0" style="12" hidden="1" customWidth="1"/>
    <col min="7183" max="7183" width="15.85546875" style="12" customWidth="1"/>
    <col min="7184" max="7426" width="9.140625" style="12"/>
    <col min="7427" max="7427" width="5.5703125" style="12" customWidth="1"/>
    <col min="7428" max="7428" width="5.140625" style="12" customWidth="1"/>
    <col min="7429" max="7429" width="5" style="12" customWidth="1"/>
    <col min="7430" max="7430" width="5.140625" style="12" customWidth="1"/>
    <col min="7431" max="7431" width="5.42578125" style="12" customWidth="1"/>
    <col min="7432" max="7432" width="5" style="12" customWidth="1"/>
    <col min="7433" max="7433" width="6.7109375" style="12" customWidth="1"/>
    <col min="7434" max="7434" width="7.28515625" style="12" customWidth="1"/>
    <col min="7435" max="7435" width="103.42578125" style="12" customWidth="1"/>
    <col min="7436" max="7436" width="16.140625" style="12" customWidth="1"/>
    <col min="7437" max="7438" width="0" style="12" hidden="1" customWidth="1"/>
    <col min="7439" max="7439" width="15.85546875" style="12" customWidth="1"/>
    <col min="7440" max="7682" width="9.140625" style="12"/>
    <col min="7683" max="7683" width="5.5703125" style="12" customWidth="1"/>
    <col min="7684" max="7684" width="5.140625" style="12" customWidth="1"/>
    <col min="7685" max="7685" width="5" style="12" customWidth="1"/>
    <col min="7686" max="7686" width="5.140625" style="12" customWidth="1"/>
    <col min="7687" max="7687" width="5.42578125" style="12" customWidth="1"/>
    <col min="7688" max="7688" width="5" style="12" customWidth="1"/>
    <col min="7689" max="7689" width="6.7109375" style="12" customWidth="1"/>
    <col min="7690" max="7690" width="7.28515625" style="12" customWidth="1"/>
    <col min="7691" max="7691" width="103.42578125" style="12" customWidth="1"/>
    <col min="7692" max="7692" width="16.140625" style="12" customWidth="1"/>
    <col min="7693" max="7694" width="0" style="12" hidden="1" customWidth="1"/>
    <col min="7695" max="7695" width="15.85546875" style="12" customWidth="1"/>
    <col min="7696" max="7938" width="9.140625" style="12"/>
    <col min="7939" max="7939" width="5.5703125" style="12" customWidth="1"/>
    <col min="7940" max="7940" width="5.140625" style="12" customWidth="1"/>
    <col min="7941" max="7941" width="5" style="12" customWidth="1"/>
    <col min="7942" max="7942" width="5.140625" style="12" customWidth="1"/>
    <col min="7943" max="7943" width="5.42578125" style="12" customWidth="1"/>
    <col min="7944" max="7944" width="5" style="12" customWidth="1"/>
    <col min="7945" max="7945" width="6.7109375" style="12" customWidth="1"/>
    <col min="7946" max="7946" width="7.28515625" style="12" customWidth="1"/>
    <col min="7947" max="7947" width="103.42578125" style="12" customWidth="1"/>
    <col min="7948" max="7948" width="16.140625" style="12" customWidth="1"/>
    <col min="7949" max="7950" width="0" style="12" hidden="1" customWidth="1"/>
    <col min="7951" max="7951" width="15.85546875" style="12" customWidth="1"/>
    <col min="7952" max="8194" width="9.140625" style="12"/>
    <col min="8195" max="8195" width="5.5703125" style="12" customWidth="1"/>
    <col min="8196" max="8196" width="5.140625" style="12" customWidth="1"/>
    <col min="8197" max="8197" width="5" style="12" customWidth="1"/>
    <col min="8198" max="8198" width="5.140625" style="12" customWidth="1"/>
    <col min="8199" max="8199" width="5.42578125" style="12" customWidth="1"/>
    <col min="8200" max="8200" width="5" style="12" customWidth="1"/>
    <col min="8201" max="8201" width="6.7109375" style="12" customWidth="1"/>
    <col min="8202" max="8202" width="7.28515625" style="12" customWidth="1"/>
    <col min="8203" max="8203" width="103.42578125" style="12" customWidth="1"/>
    <col min="8204" max="8204" width="16.140625" style="12" customWidth="1"/>
    <col min="8205" max="8206" width="0" style="12" hidden="1" customWidth="1"/>
    <col min="8207" max="8207" width="15.85546875" style="12" customWidth="1"/>
    <col min="8208" max="8450" width="9.140625" style="12"/>
    <col min="8451" max="8451" width="5.5703125" style="12" customWidth="1"/>
    <col min="8452" max="8452" width="5.140625" style="12" customWidth="1"/>
    <col min="8453" max="8453" width="5" style="12" customWidth="1"/>
    <col min="8454" max="8454" width="5.140625" style="12" customWidth="1"/>
    <col min="8455" max="8455" width="5.42578125" style="12" customWidth="1"/>
    <col min="8456" max="8456" width="5" style="12" customWidth="1"/>
    <col min="8457" max="8457" width="6.7109375" style="12" customWidth="1"/>
    <col min="8458" max="8458" width="7.28515625" style="12" customWidth="1"/>
    <col min="8459" max="8459" width="103.42578125" style="12" customWidth="1"/>
    <col min="8460" max="8460" width="16.140625" style="12" customWidth="1"/>
    <col min="8461" max="8462" width="0" style="12" hidden="1" customWidth="1"/>
    <col min="8463" max="8463" width="15.85546875" style="12" customWidth="1"/>
    <col min="8464" max="8706" width="9.140625" style="12"/>
    <col min="8707" max="8707" width="5.5703125" style="12" customWidth="1"/>
    <col min="8708" max="8708" width="5.140625" style="12" customWidth="1"/>
    <col min="8709" max="8709" width="5" style="12" customWidth="1"/>
    <col min="8710" max="8710" width="5.140625" style="12" customWidth="1"/>
    <col min="8711" max="8711" width="5.42578125" style="12" customWidth="1"/>
    <col min="8712" max="8712" width="5" style="12" customWidth="1"/>
    <col min="8713" max="8713" width="6.7109375" style="12" customWidth="1"/>
    <col min="8714" max="8714" width="7.28515625" style="12" customWidth="1"/>
    <col min="8715" max="8715" width="103.42578125" style="12" customWidth="1"/>
    <col min="8716" max="8716" width="16.140625" style="12" customWidth="1"/>
    <col min="8717" max="8718" width="0" style="12" hidden="1" customWidth="1"/>
    <col min="8719" max="8719" width="15.85546875" style="12" customWidth="1"/>
    <col min="8720" max="8962" width="9.140625" style="12"/>
    <col min="8963" max="8963" width="5.5703125" style="12" customWidth="1"/>
    <col min="8964" max="8964" width="5.140625" style="12" customWidth="1"/>
    <col min="8965" max="8965" width="5" style="12" customWidth="1"/>
    <col min="8966" max="8966" width="5.140625" style="12" customWidth="1"/>
    <col min="8967" max="8967" width="5.42578125" style="12" customWidth="1"/>
    <col min="8968" max="8968" width="5" style="12" customWidth="1"/>
    <col min="8969" max="8969" width="6.7109375" style="12" customWidth="1"/>
    <col min="8970" max="8970" width="7.28515625" style="12" customWidth="1"/>
    <col min="8971" max="8971" width="103.42578125" style="12" customWidth="1"/>
    <col min="8972" max="8972" width="16.140625" style="12" customWidth="1"/>
    <col min="8973" max="8974" width="0" style="12" hidden="1" customWidth="1"/>
    <col min="8975" max="8975" width="15.85546875" style="12" customWidth="1"/>
    <col min="8976" max="9218" width="9.140625" style="12"/>
    <col min="9219" max="9219" width="5.5703125" style="12" customWidth="1"/>
    <col min="9220" max="9220" width="5.140625" style="12" customWidth="1"/>
    <col min="9221" max="9221" width="5" style="12" customWidth="1"/>
    <col min="9222" max="9222" width="5.140625" style="12" customWidth="1"/>
    <col min="9223" max="9223" width="5.42578125" style="12" customWidth="1"/>
    <col min="9224" max="9224" width="5" style="12" customWidth="1"/>
    <col min="9225" max="9225" width="6.7109375" style="12" customWidth="1"/>
    <col min="9226" max="9226" width="7.28515625" style="12" customWidth="1"/>
    <col min="9227" max="9227" width="103.42578125" style="12" customWidth="1"/>
    <col min="9228" max="9228" width="16.140625" style="12" customWidth="1"/>
    <col min="9229" max="9230" width="0" style="12" hidden="1" customWidth="1"/>
    <col min="9231" max="9231" width="15.85546875" style="12" customWidth="1"/>
    <col min="9232" max="9474" width="9.140625" style="12"/>
    <col min="9475" max="9475" width="5.5703125" style="12" customWidth="1"/>
    <col min="9476" max="9476" width="5.140625" style="12" customWidth="1"/>
    <col min="9477" max="9477" width="5" style="12" customWidth="1"/>
    <col min="9478" max="9478" width="5.140625" style="12" customWidth="1"/>
    <col min="9479" max="9479" width="5.42578125" style="12" customWidth="1"/>
    <col min="9480" max="9480" width="5" style="12" customWidth="1"/>
    <col min="9481" max="9481" width="6.7109375" style="12" customWidth="1"/>
    <col min="9482" max="9482" width="7.28515625" style="12" customWidth="1"/>
    <col min="9483" max="9483" width="103.42578125" style="12" customWidth="1"/>
    <col min="9484" max="9484" width="16.140625" style="12" customWidth="1"/>
    <col min="9485" max="9486" width="0" style="12" hidden="1" customWidth="1"/>
    <col min="9487" max="9487" width="15.85546875" style="12" customWidth="1"/>
    <col min="9488" max="9730" width="9.140625" style="12"/>
    <col min="9731" max="9731" width="5.5703125" style="12" customWidth="1"/>
    <col min="9732" max="9732" width="5.140625" style="12" customWidth="1"/>
    <col min="9733" max="9733" width="5" style="12" customWidth="1"/>
    <col min="9734" max="9734" width="5.140625" style="12" customWidth="1"/>
    <col min="9735" max="9735" width="5.42578125" style="12" customWidth="1"/>
    <col min="9736" max="9736" width="5" style="12" customWidth="1"/>
    <col min="9737" max="9737" width="6.7109375" style="12" customWidth="1"/>
    <col min="9738" max="9738" width="7.28515625" style="12" customWidth="1"/>
    <col min="9739" max="9739" width="103.42578125" style="12" customWidth="1"/>
    <col min="9740" max="9740" width="16.140625" style="12" customWidth="1"/>
    <col min="9741" max="9742" width="0" style="12" hidden="1" customWidth="1"/>
    <col min="9743" max="9743" width="15.85546875" style="12" customWidth="1"/>
    <col min="9744" max="9986" width="9.140625" style="12"/>
    <col min="9987" max="9987" width="5.5703125" style="12" customWidth="1"/>
    <col min="9988" max="9988" width="5.140625" style="12" customWidth="1"/>
    <col min="9989" max="9989" width="5" style="12" customWidth="1"/>
    <col min="9990" max="9990" width="5.140625" style="12" customWidth="1"/>
    <col min="9991" max="9991" width="5.42578125" style="12" customWidth="1"/>
    <col min="9992" max="9992" width="5" style="12" customWidth="1"/>
    <col min="9993" max="9993" width="6.7109375" style="12" customWidth="1"/>
    <col min="9994" max="9994" width="7.28515625" style="12" customWidth="1"/>
    <col min="9995" max="9995" width="103.42578125" style="12" customWidth="1"/>
    <col min="9996" max="9996" width="16.140625" style="12" customWidth="1"/>
    <col min="9997" max="9998" width="0" style="12" hidden="1" customWidth="1"/>
    <col min="9999" max="9999" width="15.85546875" style="12" customWidth="1"/>
    <col min="10000" max="10242" width="9.140625" style="12"/>
    <col min="10243" max="10243" width="5.5703125" style="12" customWidth="1"/>
    <col min="10244" max="10244" width="5.140625" style="12" customWidth="1"/>
    <col min="10245" max="10245" width="5" style="12" customWidth="1"/>
    <col min="10246" max="10246" width="5.140625" style="12" customWidth="1"/>
    <col min="10247" max="10247" width="5.42578125" style="12" customWidth="1"/>
    <col min="10248" max="10248" width="5" style="12" customWidth="1"/>
    <col min="10249" max="10249" width="6.7109375" style="12" customWidth="1"/>
    <col min="10250" max="10250" width="7.28515625" style="12" customWidth="1"/>
    <col min="10251" max="10251" width="103.42578125" style="12" customWidth="1"/>
    <col min="10252" max="10252" width="16.140625" style="12" customWidth="1"/>
    <col min="10253" max="10254" width="0" style="12" hidden="1" customWidth="1"/>
    <col min="10255" max="10255" width="15.85546875" style="12" customWidth="1"/>
    <col min="10256" max="10498" width="9.140625" style="12"/>
    <col min="10499" max="10499" width="5.5703125" style="12" customWidth="1"/>
    <col min="10500" max="10500" width="5.140625" style="12" customWidth="1"/>
    <col min="10501" max="10501" width="5" style="12" customWidth="1"/>
    <col min="10502" max="10502" width="5.140625" style="12" customWidth="1"/>
    <col min="10503" max="10503" width="5.42578125" style="12" customWidth="1"/>
    <col min="10504" max="10504" width="5" style="12" customWidth="1"/>
    <col min="10505" max="10505" width="6.7109375" style="12" customWidth="1"/>
    <col min="10506" max="10506" width="7.28515625" style="12" customWidth="1"/>
    <col min="10507" max="10507" width="103.42578125" style="12" customWidth="1"/>
    <col min="10508" max="10508" width="16.140625" style="12" customWidth="1"/>
    <col min="10509" max="10510" width="0" style="12" hidden="1" customWidth="1"/>
    <col min="10511" max="10511" width="15.85546875" style="12" customWidth="1"/>
    <col min="10512" max="10754" width="9.140625" style="12"/>
    <col min="10755" max="10755" width="5.5703125" style="12" customWidth="1"/>
    <col min="10756" max="10756" width="5.140625" style="12" customWidth="1"/>
    <col min="10757" max="10757" width="5" style="12" customWidth="1"/>
    <col min="10758" max="10758" width="5.140625" style="12" customWidth="1"/>
    <col min="10759" max="10759" width="5.42578125" style="12" customWidth="1"/>
    <col min="10760" max="10760" width="5" style="12" customWidth="1"/>
    <col min="10761" max="10761" width="6.7109375" style="12" customWidth="1"/>
    <col min="10762" max="10762" width="7.28515625" style="12" customWidth="1"/>
    <col min="10763" max="10763" width="103.42578125" style="12" customWidth="1"/>
    <col min="10764" max="10764" width="16.140625" style="12" customWidth="1"/>
    <col min="10765" max="10766" width="0" style="12" hidden="1" customWidth="1"/>
    <col min="10767" max="10767" width="15.85546875" style="12" customWidth="1"/>
    <col min="10768" max="11010" width="9.140625" style="12"/>
    <col min="11011" max="11011" width="5.5703125" style="12" customWidth="1"/>
    <col min="11012" max="11012" width="5.140625" style="12" customWidth="1"/>
    <col min="11013" max="11013" width="5" style="12" customWidth="1"/>
    <col min="11014" max="11014" width="5.140625" style="12" customWidth="1"/>
    <col min="11015" max="11015" width="5.42578125" style="12" customWidth="1"/>
    <col min="11016" max="11016" width="5" style="12" customWidth="1"/>
    <col min="11017" max="11017" width="6.7109375" style="12" customWidth="1"/>
    <col min="11018" max="11018" width="7.28515625" style="12" customWidth="1"/>
    <col min="11019" max="11019" width="103.42578125" style="12" customWidth="1"/>
    <col min="11020" max="11020" width="16.140625" style="12" customWidth="1"/>
    <col min="11021" max="11022" width="0" style="12" hidden="1" customWidth="1"/>
    <col min="11023" max="11023" width="15.85546875" style="12" customWidth="1"/>
    <col min="11024" max="11266" width="9.140625" style="12"/>
    <col min="11267" max="11267" width="5.5703125" style="12" customWidth="1"/>
    <col min="11268" max="11268" width="5.140625" style="12" customWidth="1"/>
    <col min="11269" max="11269" width="5" style="12" customWidth="1"/>
    <col min="11270" max="11270" width="5.140625" style="12" customWidth="1"/>
    <col min="11271" max="11271" width="5.42578125" style="12" customWidth="1"/>
    <col min="11272" max="11272" width="5" style="12" customWidth="1"/>
    <col min="11273" max="11273" width="6.7109375" style="12" customWidth="1"/>
    <col min="11274" max="11274" width="7.28515625" style="12" customWidth="1"/>
    <col min="11275" max="11275" width="103.42578125" style="12" customWidth="1"/>
    <col min="11276" max="11276" width="16.140625" style="12" customWidth="1"/>
    <col min="11277" max="11278" width="0" style="12" hidden="1" customWidth="1"/>
    <col min="11279" max="11279" width="15.85546875" style="12" customWidth="1"/>
    <col min="11280" max="11522" width="9.140625" style="12"/>
    <col min="11523" max="11523" width="5.5703125" style="12" customWidth="1"/>
    <col min="11524" max="11524" width="5.140625" style="12" customWidth="1"/>
    <col min="11525" max="11525" width="5" style="12" customWidth="1"/>
    <col min="11526" max="11526" width="5.140625" style="12" customWidth="1"/>
    <col min="11527" max="11527" width="5.42578125" style="12" customWidth="1"/>
    <col min="11528" max="11528" width="5" style="12" customWidth="1"/>
    <col min="11529" max="11529" width="6.7109375" style="12" customWidth="1"/>
    <col min="11530" max="11530" width="7.28515625" style="12" customWidth="1"/>
    <col min="11531" max="11531" width="103.42578125" style="12" customWidth="1"/>
    <col min="11532" max="11532" width="16.140625" style="12" customWidth="1"/>
    <col min="11533" max="11534" width="0" style="12" hidden="1" customWidth="1"/>
    <col min="11535" max="11535" width="15.85546875" style="12" customWidth="1"/>
    <col min="11536" max="11778" width="9.140625" style="12"/>
    <col min="11779" max="11779" width="5.5703125" style="12" customWidth="1"/>
    <col min="11780" max="11780" width="5.140625" style="12" customWidth="1"/>
    <col min="11781" max="11781" width="5" style="12" customWidth="1"/>
    <col min="11782" max="11782" width="5.140625" style="12" customWidth="1"/>
    <col min="11783" max="11783" width="5.42578125" style="12" customWidth="1"/>
    <col min="11784" max="11784" width="5" style="12" customWidth="1"/>
    <col min="11785" max="11785" width="6.7109375" style="12" customWidth="1"/>
    <col min="11786" max="11786" width="7.28515625" style="12" customWidth="1"/>
    <col min="11787" max="11787" width="103.42578125" style="12" customWidth="1"/>
    <col min="11788" max="11788" width="16.140625" style="12" customWidth="1"/>
    <col min="11789" max="11790" width="0" style="12" hidden="1" customWidth="1"/>
    <col min="11791" max="11791" width="15.85546875" style="12" customWidth="1"/>
    <col min="11792" max="12034" width="9.140625" style="12"/>
    <col min="12035" max="12035" width="5.5703125" style="12" customWidth="1"/>
    <col min="12036" max="12036" width="5.140625" style="12" customWidth="1"/>
    <col min="12037" max="12037" width="5" style="12" customWidth="1"/>
    <col min="12038" max="12038" width="5.140625" style="12" customWidth="1"/>
    <col min="12039" max="12039" width="5.42578125" style="12" customWidth="1"/>
    <col min="12040" max="12040" width="5" style="12" customWidth="1"/>
    <col min="12041" max="12041" width="6.7109375" style="12" customWidth="1"/>
    <col min="12042" max="12042" width="7.28515625" style="12" customWidth="1"/>
    <col min="12043" max="12043" width="103.42578125" style="12" customWidth="1"/>
    <col min="12044" max="12044" width="16.140625" style="12" customWidth="1"/>
    <col min="12045" max="12046" width="0" style="12" hidden="1" customWidth="1"/>
    <col min="12047" max="12047" width="15.85546875" style="12" customWidth="1"/>
    <col min="12048" max="12290" width="9.140625" style="12"/>
    <col min="12291" max="12291" width="5.5703125" style="12" customWidth="1"/>
    <col min="12292" max="12292" width="5.140625" style="12" customWidth="1"/>
    <col min="12293" max="12293" width="5" style="12" customWidth="1"/>
    <col min="12294" max="12294" width="5.140625" style="12" customWidth="1"/>
    <col min="12295" max="12295" width="5.42578125" style="12" customWidth="1"/>
    <col min="12296" max="12296" width="5" style="12" customWidth="1"/>
    <col min="12297" max="12297" width="6.7109375" style="12" customWidth="1"/>
    <col min="12298" max="12298" width="7.28515625" style="12" customWidth="1"/>
    <col min="12299" max="12299" width="103.42578125" style="12" customWidth="1"/>
    <col min="12300" max="12300" width="16.140625" style="12" customWidth="1"/>
    <col min="12301" max="12302" width="0" style="12" hidden="1" customWidth="1"/>
    <col min="12303" max="12303" width="15.85546875" style="12" customWidth="1"/>
    <col min="12304" max="12546" width="9.140625" style="12"/>
    <col min="12547" max="12547" width="5.5703125" style="12" customWidth="1"/>
    <col min="12548" max="12548" width="5.140625" style="12" customWidth="1"/>
    <col min="12549" max="12549" width="5" style="12" customWidth="1"/>
    <col min="12550" max="12550" width="5.140625" style="12" customWidth="1"/>
    <col min="12551" max="12551" width="5.42578125" style="12" customWidth="1"/>
    <col min="12552" max="12552" width="5" style="12" customWidth="1"/>
    <col min="12553" max="12553" width="6.7109375" style="12" customWidth="1"/>
    <col min="12554" max="12554" width="7.28515625" style="12" customWidth="1"/>
    <col min="12555" max="12555" width="103.42578125" style="12" customWidth="1"/>
    <col min="12556" max="12556" width="16.140625" style="12" customWidth="1"/>
    <col min="12557" max="12558" width="0" style="12" hidden="1" customWidth="1"/>
    <col min="12559" max="12559" width="15.85546875" style="12" customWidth="1"/>
    <col min="12560" max="12802" width="9.140625" style="12"/>
    <col min="12803" max="12803" width="5.5703125" style="12" customWidth="1"/>
    <col min="12804" max="12804" width="5.140625" style="12" customWidth="1"/>
    <col min="12805" max="12805" width="5" style="12" customWidth="1"/>
    <col min="12806" max="12806" width="5.140625" style="12" customWidth="1"/>
    <col min="12807" max="12807" width="5.42578125" style="12" customWidth="1"/>
    <col min="12808" max="12808" width="5" style="12" customWidth="1"/>
    <col min="12809" max="12809" width="6.7109375" style="12" customWidth="1"/>
    <col min="12810" max="12810" width="7.28515625" style="12" customWidth="1"/>
    <col min="12811" max="12811" width="103.42578125" style="12" customWidth="1"/>
    <col min="12812" max="12812" width="16.140625" style="12" customWidth="1"/>
    <col min="12813" max="12814" width="0" style="12" hidden="1" customWidth="1"/>
    <col min="12815" max="12815" width="15.85546875" style="12" customWidth="1"/>
    <col min="12816" max="13058" width="9.140625" style="12"/>
    <col min="13059" max="13059" width="5.5703125" style="12" customWidth="1"/>
    <col min="13060" max="13060" width="5.140625" style="12" customWidth="1"/>
    <col min="13061" max="13061" width="5" style="12" customWidth="1"/>
    <col min="13062" max="13062" width="5.140625" style="12" customWidth="1"/>
    <col min="13063" max="13063" width="5.42578125" style="12" customWidth="1"/>
    <col min="13064" max="13064" width="5" style="12" customWidth="1"/>
    <col min="13065" max="13065" width="6.7109375" style="12" customWidth="1"/>
    <col min="13066" max="13066" width="7.28515625" style="12" customWidth="1"/>
    <col min="13067" max="13067" width="103.42578125" style="12" customWidth="1"/>
    <col min="13068" max="13068" width="16.140625" style="12" customWidth="1"/>
    <col min="13069" max="13070" width="0" style="12" hidden="1" customWidth="1"/>
    <col min="13071" max="13071" width="15.85546875" style="12" customWidth="1"/>
    <col min="13072" max="13314" width="9.140625" style="12"/>
    <col min="13315" max="13315" width="5.5703125" style="12" customWidth="1"/>
    <col min="13316" max="13316" width="5.140625" style="12" customWidth="1"/>
    <col min="13317" max="13317" width="5" style="12" customWidth="1"/>
    <col min="13318" max="13318" width="5.140625" style="12" customWidth="1"/>
    <col min="13319" max="13319" width="5.42578125" style="12" customWidth="1"/>
    <col min="13320" max="13320" width="5" style="12" customWidth="1"/>
    <col min="13321" max="13321" width="6.7109375" style="12" customWidth="1"/>
    <col min="13322" max="13322" width="7.28515625" style="12" customWidth="1"/>
    <col min="13323" max="13323" width="103.42578125" style="12" customWidth="1"/>
    <col min="13324" max="13324" width="16.140625" style="12" customWidth="1"/>
    <col min="13325" max="13326" width="0" style="12" hidden="1" customWidth="1"/>
    <col min="13327" max="13327" width="15.85546875" style="12" customWidth="1"/>
    <col min="13328" max="13570" width="9.140625" style="12"/>
    <col min="13571" max="13571" width="5.5703125" style="12" customWidth="1"/>
    <col min="13572" max="13572" width="5.140625" style="12" customWidth="1"/>
    <col min="13573" max="13573" width="5" style="12" customWidth="1"/>
    <col min="13574" max="13574" width="5.140625" style="12" customWidth="1"/>
    <col min="13575" max="13575" width="5.42578125" style="12" customWidth="1"/>
    <col min="13576" max="13576" width="5" style="12" customWidth="1"/>
    <col min="13577" max="13577" width="6.7109375" style="12" customWidth="1"/>
    <col min="13578" max="13578" width="7.28515625" style="12" customWidth="1"/>
    <col min="13579" max="13579" width="103.42578125" style="12" customWidth="1"/>
    <col min="13580" max="13580" width="16.140625" style="12" customWidth="1"/>
    <col min="13581" max="13582" width="0" style="12" hidden="1" customWidth="1"/>
    <col min="13583" max="13583" width="15.85546875" style="12" customWidth="1"/>
    <col min="13584" max="13826" width="9.140625" style="12"/>
    <col min="13827" max="13827" width="5.5703125" style="12" customWidth="1"/>
    <col min="13828" max="13828" width="5.140625" style="12" customWidth="1"/>
    <col min="13829" max="13829" width="5" style="12" customWidth="1"/>
    <col min="13830" max="13830" width="5.140625" style="12" customWidth="1"/>
    <col min="13831" max="13831" width="5.42578125" style="12" customWidth="1"/>
    <col min="13832" max="13832" width="5" style="12" customWidth="1"/>
    <col min="13833" max="13833" width="6.7109375" style="12" customWidth="1"/>
    <col min="13834" max="13834" width="7.28515625" style="12" customWidth="1"/>
    <col min="13835" max="13835" width="103.42578125" style="12" customWidth="1"/>
    <col min="13836" max="13836" width="16.140625" style="12" customWidth="1"/>
    <col min="13837" max="13838" width="0" style="12" hidden="1" customWidth="1"/>
    <col min="13839" max="13839" width="15.85546875" style="12" customWidth="1"/>
    <col min="13840" max="14082" width="9.140625" style="12"/>
    <col min="14083" max="14083" width="5.5703125" style="12" customWidth="1"/>
    <col min="14084" max="14084" width="5.140625" style="12" customWidth="1"/>
    <col min="14085" max="14085" width="5" style="12" customWidth="1"/>
    <col min="14086" max="14086" width="5.140625" style="12" customWidth="1"/>
    <col min="14087" max="14087" width="5.42578125" style="12" customWidth="1"/>
    <col min="14088" max="14088" width="5" style="12" customWidth="1"/>
    <col min="14089" max="14089" width="6.7109375" style="12" customWidth="1"/>
    <col min="14090" max="14090" width="7.28515625" style="12" customWidth="1"/>
    <col min="14091" max="14091" width="103.42578125" style="12" customWidth="1"/>
    <col min="14092" max="14092" width="16.140625" style="12" customWidth="1"/>
    <col min="14093" max="14094" width="0" style="12" hidden="1" customWidth="1"/>
    <col min="14095" max="14095" width="15.85546875" style="12" customWidth="1"/>
    <col min="14096" max="14338" width="9.140625" style="12"/>
    <col min="14339" max="14339" width="5.5703125" style="12" customWidth="1"/>
    <col min="14340" max="14340" width="5.140625" style="12" customWidth="1"/>
    <col min="14341" max="14341" width="5" style="12" customWidth="1"/>
    <col min="14342" max="14342" width="5.140625" style="12" customWidth="1"/>
    <col min="14343" max="14343" width="5.42578125" style="12" customWidth="1"/>
    <col min="14344" max="14344" width="5" style="12" customWidth="1"/>
    <col min="14345" max="14345" width="6.7109375" style="12" customWidth="1"/>
    <col min="14346" max="14346" width="7.28515625" style="12" customWidth="1"/>
    <col min="14347" max="14347" width="103.42578125" style="12" customWidth="1"/>
    <col min="14348" max="14348" width="16.140625" style="12" customWidth="1"/>
    <col min="14349" max="14350" width="0" style="12" hidden="1" customWidth="1"/>
    <col min="14351" max="14351" width="15.85546875" style="12" customWidth="1"/>
    <col min="14352" max="14594" width="9.140625" style="12"/>
    <col min="14595" max="14595" width="5.5703125" style="12" customWidth="1"/>
    <col min="14596" max="14596" width="5.140625" style="12" customWidth="1"/>
    <col min="14597" max="14597" width="5" style="12" customWidth="1"/>
    <col min="14598" max="14598" width="5.140625" style="12" customWidth="1"/>
    <col min="14599" max="14599" width="5.42578125" style="12" customWidth="1"/>
    <col min="14600" max="14600" width="5" style="12" customWidth="1"/>
    <col min="14601" max="14601" width="6.7109375" style="12" customWidth="1"/>
    <col min="14602" max="14602" width="7.28515625" style="12" customWidth="1"/>
    <col min="14603" max="14603" width="103.42578125" style="12" customWidth="1"/>
    <col min="14604" max="14604" width="16.140625" style="12" customWidth="1"/>
    <col min="14605" max="14606" width="0" style="12" hidden="1" customWidth="1"/>
    <col min="14607" max="14607" width="15.85546875" style="12" customWidth="1"/>
    <col min="14608" max="14850" width="9.140625" style="12"/>
    <col min="14851" max="14851" width="5.5703125" style="12" customWidth="1"/>
    <col min="14852" max="14852" width="5.140625" style="12" customWidth="1"/>
    <col min="14853" max="14853" width="5" style="12" customWidth="1"/>
    <col min="14854" max="14854" width="5.140625" style="12" customWidth="1"/>
    <col min="14855" max="14855" width="5.42578125" style="12" customWidth="1"/>
    <col min="14856" max="14856" width="5" style="12" customWidth="1"/>
    <col min="14857" max="14857" width="6.7109375" style="12" customWidth="1"/>
    <col min="14858" max="14858" width="7.28515625" style="12" customWidth="1"/>
    <col min="14859" max="14859" width="103.42578125" style="12" customWidth="1"/>
    <col min="14860" max="14860" width="16.140625" style="12" customWidth="1"/>
    <col min="14861" max="14862" width="0" style="12" hidden="1" customWidth="1"/>
    <col min="14863" max="14863" width="15.85546875" style="12" customWidth="1"/>
    <col min="14864" max="15106" width="9.140625" style="12"/>
    <col min="15107" max="15107" width="5.5703125" style="12" customWidth="1"/>
    <col min="15108" max="15108" width="5.140625" style="12" customWidth="1"/>
    <col min="15109" max="15109" width="5" style="12" customWidth="1"/>
    <col min="15110" max="15110" width="5.140625" style="12" customWidth="1"/>
    <col min="15111" max="15111" width="5.42578125" style="12" customWidth="1"/>
    <col min="15112" max="15112" width="5" style="12" customWidth="1"/>
    <col min="15113" max="15113" width="6.7109375" style="12" customWidth="1"/>
    <col min="15114" max="15114" width="7.28515625" style="12" customWidth="1"/>
    <col min="15115" max="15115" width="103.42578125" style="12" customWidth="1"/>
    <col min="15116" max="15116" width="16.140625" style="12" customWidth="1"/>
    <col min="15117" max="15118" width="0" style="12" hidden="1" customWidth="1"/>
    <col min="15119" max="15119" width="15.85546875" style="12" customWidth="1"/>
    <col min="15120" max="15362" width="9.140625" style="12"/>
    <col min="15363" max="15363" width="5.5703125" style="12" customWidth="1"/>
    <col min="15364" max="15364" width="5.140625" style="12" customWidth="1"/>
    <col min="15365" max="15365" width="5" style="12" customWidth="1"/>
    <col min="15366" max="15366" width="5.140625" style="12" customWidth="1"/>
    <col min="15367" max="15367" width="5.42578125" style="12" customWidth="1"/>
    <col min="15368" max="15368" width="5" style="12" customWidth="1"/>
    <col min="15369" max="15369" width="6.7109375" style="12" customWidth="1"/>
    <col min="15370" max="15370" width="7.28515625" style="12" customWidth="1"/>
    <col min="15371" max="15371" width="103.42578125" style="12" customWidth="1"/>
    <col min="15372" max="15372" width="16.140625" style="12" customWidth="1"/>
    <col min="15373" max="15374" width="0" style="12" hidden="1" customWidth="1"/>
    <col min="15375" max="15375" width="15.85546875" style="12" customWidth="1"/>
    <col min="15376" max="15618" width="9.140625" style="12"/>
    <col min="15619" max="15619" width="5.5703125" style="12" customWidth="1"/>
    <col min="15620" max="15620" width="5.140625" style="12" customWidth="1"/>
    <col min="15621" max="15621" width="5" style="12" customWidth="1"/>
    <col min="15622" max="15622" width="5.140625" style="12" customWidth="1"/>
    <col min="15623" max="15623" width="5.42578125" style="12" customWidth="1"/>
    <col min="15624" max="15624" width="5" style="12" customWidth="1"/>
    <col min="15625" max="15625" width="6.7109375" style="12" customWidth="1"/>
    <col min="15626" max="15626" width="7.28515625" style="12" customWidth="1"/>
    <col min="15627" max="15627" width="103.42578125" style="12" customWidth="1"/>
    <col min="15628" max="15628" width="16.140625" style="12" customWidth="1"/>
    <col min="15629" max="15630" width="0" style="12" hidden="1" customWidth="1"/>
    <col min="15631" max="15631" width="15.85546875" style="12" customWidth="1"/>
    <col min="15632" max="15874" width="9.140625" style="12"/>
    <col min="15875" max="15875" width="5.5703125" style="12" customWidth="1"/>
    <col min="15876" max="15876" width="5.140625" style="12" customWidth="1"/>
    <col min="15877" max="15877" width="5" style="12" customWidth="1"/>
    <col min="15878" max="15878" width="5.140625" style="12" customWidth="1"/>
    <col min="15879" max="15879" width="5.42578125" style="12" customWidth="1"/>
    <col min="15880" max="15880" width="5" style="12" customWidth="1"/>
    <col min="15881" max="15881" width="6.7109375" style="12" customWidth="1"/>
    <col min="15882" max="15882" width="7.28515625" style="12" customWidth="1"/>
    <col min="15883" max="15883" width="103.42578125" style="12" customWidth="1"/>
    <col min="15884" max="15884" width="16.140625" style="12" customWidth="1"/>
    <col min="15885" max="15886" width="0" style="12" hidden="1" customWidth="1"/>
    <col min="15887" max="15887" width="15.85546875" style="12" customWidth="1"/>
    <col min="15888" max="16130" width="9.140625" style="12"/>
    <col min="16131" max="16131" width="5.5703125" style="12" customWidth="1"/>
    <col min="16132" max="16132" width="5.140625" style="12" customWidth="1"/>
    <col min="16133" max="16133" width="5" style="12" customWidth="1"/>
    <col min="16134" max="16134" width="5.140625" style="12" customWidth="1"/>
    <col min="16135" max="16135" width="5.42578125" style="12" customWidth="1"/>
    <col min="16136" max="16136" width="5" style="12" customWidth="1"/>
    <col min="16137" max="16137" width="6.7109375" style="12" customWidth="1"/>
    <col min="16138" max="16138" width="7.28515625" style="12" customWidth="1"/>
    <col min="16139" max="16139" width="103.42578125" style="12" customWidth="1"/>
    <col min="16140" max="16140" width="16.140625" style="12" customWidth="1"/>
    <col min="16141" max="16142" width="0" style="12" hidden="1" customWidth="1"/>
    <col min="16143" max="16143" width="15.85546875" style="12" customWidth="1"/>
    <col min="16144" max="16384" width="9.140625" style="12"/>
  </cols>
  <sheetData>
    <row r="1" spans="1:16" ht="15" customHeight="1" x14ac:dyDescent="0.2">
      <c r="A1" s="261" t="s">
        <v>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15"/>
    </row>
    <row r="2" spans="1:16" ht="25.5" customHeight="1" x14ac:dyDescent="0.2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15"/>
    </row>
    <row r="3" spans="1:16" ht="13.5" customHeight="1" x14ac:dyDescent="0.2">
      <c r="A3" s="262" t="s">
        <v>690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16"/>
    </row>
    <row r="4" spans="1:16" ht="45.2" customHeight="1" x14ac:dyDescent="0.2">
      <c r="A4" s="263" t="s">
        <v>88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16" ht="15.75" x14ac:dyDescent="0.25">
      <c r="A5" s="18"/>
      <c r="B5" s="18"/>
      <c r="C5" s="18"/>
      <c r="D5" s="18"/>
      <c r="E5" s="18"/>
      <c r="F5" s="18"/>
      <c r="G5" s="18"/>
      <c r="H5" s="18"/>
      <c r="I5" s="18"/>
      <c r="K5" s="30"/>
      <c r="L5" s="30"/>
      <c r="M5" s="30"/>
      <c r="N5" s="30"/>
      <c r="O5" s="19" t="s">
        <v>47</v>
      </c>
    </row>
    <row r="6" spans="1:16" s="51" customFormat="1" ht="12.95" customHeight="1" x14ac:dyDescent="0.25">
      <c r="A6" s="254" t="s">
        <v>48</v>
      </c>
      <c r="B6" s="254"/>
      <c r="C6" s="254"/>
      <c r="D6" s="254"/>
      <c r="E6" s="254"/>
      <c r="F6" s="254"/>
      <c r="G6" s="254"/>
      <c r="H6" s="254"/>
      <c r="I6" s="264" t="s">
        <v>8</v>
      </c>
      <c r="J6" s="88" t="s">
        <v>14</v>
      </c>
      <c r="K6" s="265" t="s">
        <v>9</v>
      </c>
      <c r="L6" s="266"/>
      <c r="M6" s="266"/>
      <c r="N6" s="266"/>
      <c r="O6" s="267"/>
      <c r="P6" s="53"/>
    </row>
    <row r="7" spans="1:16" s="51" customFormat="1" ht="25.5" customHeight="1" x14ac:dyDescent="0.25">
      <c r="A7" s="254"/>
      <c r="B7" s="254"/>
      <c r="C7" s="254"/>
      <c r="D7" s="254"/>
      <c r="E7" s="254"/>
      <c r="F7" s="254"/>
      <c r="G7" s="254"/>
      <c r="H7" s="254"/>
      <c r="I7" s="264"/>
      <c r="J7" s="89"/>
      <c r="K7" s="268"/>
      <c r="L7" s="269"/>
      <c r="M7" s="269"/>
      <c r="N7" s="269"/>
      <c r="O7" s="270"/>
      <c r="P7" s="53"/>
    </row>
    <row r="8" spans="1:16" s="51" customFormat="1" ht="39" customHeight="1" x14ac:dyDescent="0.25">
      <c r="A8" s="254"/>
      <c r="B8" s="254"/>
      <c r="C8" s="254"/>
      <c r="D8" s="254"/>
      <c r="E8" s="254"/>
      <c r="F8" s="254"/>
      <c r="G8" s="254"/>
      <c r="H8" s="254"/>
      <c r="I8" s="264"/>
      <c r="J8" s="50" t="s">
        <v>9</v>
      </c>
      <c r="K8" s="50" t="s">
        <v>16</v>
      </c>
      <c r="L8" s="50" t="s">
        <v>11</v>
      </c>
      <c r="M8" s="50" t="s">
        <v>9</v>
      </c>
      <c r="N8" s="50" t="s">
        <v>820</v>
      </c>
      <c r="O8" s="50" t="s">
        <v>11</v>
      </c>
      <c r="P8" s="54"/>
    </row>
    <row r="9" spans="1:16" ht="15.75" x14ac:dyDescent="0.2">
      <c r="A9" s="257" t="s">
        <v>49</v>
      </c>
      <c r="B9" s="258"/>
      <c r="C9" s="258"/>
      <c r="D9" s="258"/>
      <c r="E9" s="258"/>
      <c r="F9" s="258"/>
      <c r="G9" s="258"/>
      <c r="H9" s="258"/>
      <c r="I9" s="259"/>
      <c r="J9" s="25">
        <v>-604460</v>
      </c>
      <c r="K9" s="25">
        <v>29250</v>
      </c>
      <c r="L9" s="25">
        <f t="shared" ref="L9:L30" si="0">J9-K9</f>
        <v>-633710</v>
      </c>
      <c r="M9" s="25">
        <v>-163585.4</v>
      </c>
      <c r="N9" s="25">
        <v>386500</v>
      </c>
      <c r="O9" s="25">
        <f>M9-N9</f>
        <v>-550085.4</v>
      </c>
    </row>
    <row r="10" spans="1:16" ht="15" x14ac:dyDescent="0.2">
      <c r="A10" s="260" t="s">
        <v>50</v>
      </c>
      <c r="B10" s="260"/>
      <c r="C10" s="260"/>
      <c r="D10" s="260"/>
      <c r="E10" s="260"/>
      <c r="F10" s="260"/>
      <c r="G10" s="260"/>
      <c r="H10" s="260"/>
      <c r="I10" s="260"/>
      <c r="J10" s="22">
        <v>7.7</v>
      </c>
      <c r="K10" s="104"/>
      <c r="L10" s="104">
        <f t="shared" si="0"/>
        <v>7.7</v>
      </c>
      <c r="M10" s="104">
        <v>1.95</v>
      </c>
      <c r="N10" s="158"/>
      <c r="O10" s="22">
        <f t="shared" ref="O10:O30" si="1">M10-N10</f>
        <v>1.95</v>
      </c>
    </row>
    <row r="11" spans="1:16" ht="15.75" x14ac:dyDescent="0.2">
      <c r="A11" s="23" t="s">
        <v>51</v>
      </c>
      <c r="B11" s="23" t="s">
        <v>52</v>
      </c>
      <c r="C11" s="23" t="s">
        <v>53</v>
      </c>
      <c r="D11" s="23" t="s">
        <v>53</v>
      </c>
      <c r="E11" s="23" t="s">
        <v>53</v>
      </c>
      <c r="F11" s="23" t="s">
        <v>53</v>
      </c>
      <c r="G11" s="23" t="s">
        <v>54</v>
      </c>
      <c r="H11" s="23" t="s">
        <v>51</v>
      </c>
      <c r="I11" s="24" t="s">
        <v>55</v>
      </c>
      <c r="J11" s="25">
        <v>604459.9</v>
      </c>
      <c r="K11" s="25">
        <f>K12+K21+K17</f>
        <v>-29250</v>
      </c>
      <c r="L11" s="25">
        <f t="shared" si="0"/>
        <v>633709.9</v>
      </c>
      <c r="M11" s="25">
        <v>163585.40000000224</v>
      </c>
      <c r="N11" s="25">
        <f>N12+N21+N17</f>
        <v>-386500</v>
      </c>
      <c r="O11" s="25">
        <f t="shared" si="1"/>
        <v>550085.40000000224</v>
      </c>
    </row>
    <row r="12" spans="1:16" ht="15.75" x14ac:dyDescent="0.2">
      <c r="A12" s="23" t="s">
        <v>51</v>
      </c>
      <c r="B12" s="23" t="s">
        <v>52</v>
      </c>
      <c r="C12" s="23" t="s">
        <v>56</v>
      </c>
      <c r="D12" s="23" t="s">
        <v>53</v>
      </c>
      <c r="E12" s="23" t="s">
        <v>53</v>
      </c>
      <c r="F12" s="23" t="s">
        <v>53</v>
      </c>
      <c r="G12" s="23" t="s">
        <v>54</v>
      </c>
      <c r="H12" s="23" t="s">
        <v>51</v>
      </c>
      <c r="I12" s="27" t="s">
        <v>57</v>
      </c>
      <c r="J12" s="25">
        <v>479250</v>
      </c>
      <c r="K12" s="25">
        <f>K13+K15</f>
        <v>45000</v>
      </c>
      <c r="L12" s="25">
        <f t="shared" si="0"/>
        <v>434250</v>
      </c>
      <c r="M12" s="25">
        <v>156750</v>
      </c>
      <c r="N12" s="25">
        <f>N13+N15</f>
        <v>-310000</v>
      </c>
      <c r="O12" s="25">
        <f t="shared" si="1"/>
        <v>466750</v>
      </c>
    </row>
    <row r="13" spans="1:16" s="106" customFormat="1" ht="32.25" customHeight="1" x14ac:dyDescent="0.2">
      <c r="A13" s="102" t="s">
        <v>51</v>
      </c>
      <c r="B13" s="102" t="s">
        <v>52</v>
      </c>
      <c r="C13" s="102" t="s">
        <v>56</v>
      </c>
      <c r="D13" s="102" t="s">
        <v>53</v>
      </c>
      <c r="E13" s="102" t="s">
        <v>53</v>
      </c>
      <c r="F13" s="102" t="s">
        <v>53</v>
      </c>
      <c r="G13" s="102" t="s">
        <v>54</v>
      </c>
      <c r="H13" s="102" t="s">
        <v>58</v>
      </c>
      <c r="I13" s="103" t="s">
        <v>82</v>
      </c>
      <c r="J13" s="104">
        <v>779250</v>
      </c>
      <c r="K13" s="104">
        <f>K14</f>
        <v>700000</v>
      </c>
      <c r="L13" s="104">
        <f t="shared" si="0"/>
        <v>79250</v>
      </c>
      <c r="M13" s="104">
        <v>856750</v>
      </c>
      <c r="N13" s="104">
        <f>N14</f>
        <v>450000</v>
      </c>
      <c r="O13" s="104">
        <f t="shared" si="1"/>
        <v>406750</v>
      </c>
    </row>
    <row r="14" spans="1:16" s="106" customFormat="1" ht="36.75" customHeight="1" x14ac:dyDescent="0.2">
      <c r="A14" s="102" t="s">
        <v>60</v>
      </c>
      <c r="B14" s="102" t="s">
        <v>52</v>
      </c>
      <c r="C14" s="102" t="s">
        <v>56</v>
      </c>
      <c r="D14" s="102" t="s">
        <v>53</v>
      </c>
      <c r="E14" s="102" t="s">
        <v>53</v>
      </c>
      <c r="F14" s="102" t="s">
        <v>61</v>
      </c>
      <c r="G14" s="102" t="s">
        <v>54</v>
      </c>
      <c r="H14" s="102" t="s">
        <v>62</v>
      </c>
      <c r="I14" s="103" t="s">
        <v>5</v>
      </c>
      <c r="J14" s="104">
        <v>779250</v>
      </c>
      <c r="K14" s="104">
        <v>700000</v>
      </c>
      <c r="L14" s="104">
        <f t="shared" si="0"/>
        <v>79250</v>
      </c>
      <c r="M14" s="104">
        <v>856750</v>
      </c>
      <c r="N14" s="104">
        <v>450000</v>
      </c>
      <c r="O14" s="104">
        <f t="shared" si="1"/>
        <v>406750</v>
      </c>
    </row>
    <row r="15" spans="1:16" s="106" customFormat="1" ht="38.25" customHeight="1" x14ac:dyDescent="0.2">
      <c r="A15" s="102" t="s">
        <v>51</v>
      </c>
      <c r="B15" s="102" t="s">
        <v>52</v>
      </c>
      <c r="C15" s="102" t="s">
        <v>56</v>
      </c>
      <c r="D15" s="102" t="s">
        <v>53</v>
      </c>
      <c r="E15" s="102" t="s">
        <v>53</v>
      </c>
      <c r="F15" s="102" t="s">
        <v>53</v>
      </c>
      <c r="G15" s="102" t="s">
        <v>54</v>
      </c>
      <c r="H15" s="102" t="s">
        <v>64</v>
      </c>
      <c r="I15" s="103" t="s">
        <v>83</v>
      </c>
      <c r="J15" s="104">
        <v>-300000</v>
      </c>
      <c r="K15" s="104">
        <f>K16</f>
        <v>-655000</v>
      </c>
      <c r="L15" s="104">
        <f t="shared" si="0"/>
        <v>355000</v>
      </c>
      <c r="M15" s="104">
        <v>-700000</v>
      </c>
      <c r="N15" s="104">
        <f>N16</f>
        <v>-760000</v>
      </c>
      <c r="O15" s="104">
        <f t="shared" si="1"/>
        <v>60000</v>
      </c>
    </row>
    <row r="16" spans="1:16" s="106" customFormat="1" ht="39" customHeight="1" x14ac:dyDescent="0.2">
      <c r="A16" s="102" t="s">
        <v>60</v>
      </c>
      <c r="B16" s="102" t="s">
        <v>52</v>
      </c>
      <c r="C16" s="102" t="s">
        <v>56</v>
      </c>
      <c r="D16" s="102" t="s">
        <v>53</v>
      </c>
      <c r="E16" s="102" t="s">
        <v>53</v>
      </c>
      <c r="F16" s="102" t="s">
        <v>61</v>
      </c>
      <c r="G16" s="102" t="s">
        <v>54</v>
      </c>
      <c r="H16" s="102" t="s">
        <v>66</v>
      </c>
      <c r="I16" s="103" t="s">
        <v>2</v>
      </c>
      <c r="J16" s="104">
        <v>-300000</v>
      </c>
      <c r="K16" s="104">
        <v>-655000</v>
      </c>
      <c r="L16" s="104">
        <f t="shared" si="0"/>
        <v>355000</v>
      </c>
      <c r="M16" s="104">
        <v>-700000</v>
      </c>
      <c r="N16" s="104">
        <v>-760000</v>
      </c>
      <c r="O16" s="104">
        <f t="shared" si="1"/>
        <v>60000</v>
      </c>
    </row>
    <row r="17" spans="1:15" s="106" customFormat="1" ht="15.75" x14ac:dyDescent="0.2">
      <c r="A17" s="110" t="s">
        <v>51</v>
      </c>
      <c r="B17" s="110" t="s">
        <v>52</v>
      </c>
      <c r="C17" s="110" t="s">
        <v>84</v>
      </c>
      <c r="D17" s="110" t="s">
        <v>53</v>
      </c>
      <c r="E17" s="110" t="s">
        <v>53</v>
      </c>
      <c r="F17" s="110" t="s">
        <v>53</v>
      </c>
      <c r="G17" s="110" t="s">
        <v>54</v>
      </c>
      <c r="H17" s="110" t="s">
        <v>51</v>
      </c>
      <c r="I17" s="111" t="s">
        <v>85</v>
      </c>
      <c r="J17" s="112">
        <v>-74250</v>
      </c>
      <c r="K17" s="112">
        <f>K18</f>
        <v>-74250</v>
      </c>
      <c r="L17" s="112">
        <f t="shared" si="0"/>
        <v>0</v>
      </c>
      <c r="M17" s="112">
        <v>-74250</v>
      </c>
      <c r="N17" s="112">
        <f>N18</f>
        <v>-76500</v>
      </c>
      <c r="O17" s="112">
        <f t="shared" si="1"/>
        <v>2250</v>
      </c>
    </row>
    <row r="18" spans="1:15" s="106" customFormat="1" ht="36" customHeight="1" x14ac:dyDescent="0.2">
      <c r="A18" s="102" t="s">
        <v>51</v>
      </c>
      <c r="B18" s="102" t="s">
        <v>52</v>
      </c>
      <c r="C18" s="102" t="s">
        <v>84</v>
      </c>
      <c r="D18" s="102" t="s">
        <v>52</v>
      </c>
      <c r="E18" s="102" t="s">
        <v>53</v>
      </c>
      <c r="F18" s="102" t="s">
        <v>53</v>
      </c>
      <c r="G18" s="102" t="s">
        <v>54</v>
      </c>
      <c r="H18" s="102" t="s">
        <v>51</v>
      </c>
      <c r="I18" s="103" t="s">
        <v>86</v>
      </c>
      <c r="J18" s="104">
        <v>-74250</v>
      </c>
      <c r="K18" s="104">
        <v>-74250</v>
      </c>
      <c r="L18" s="104">
        <f t="shared" si="0"/>
        <v>0</v>
      </c>
      <c r="M18" s="104">
        <v>-74250</v>
      </c>
      <c r="N18" s="104">
        <f>N19</f>
        <v>-76500</v>
      </c>
      <c r="O18" s="104">
        <f t="shared" si="1"/>
        <v>2250</v>
      </c>
    </row>
    <row r="19" spans="1:15" s="106" customFormat="1" ht="40.5" customHeight="1" x14ac:dyDescent="0.2">
      <c r="A19" s="102" t="s">
        <v>51</v>
      </c>
      <c r="B19" s="102" t="s">
        <v>52</v>
      </c>
      <c r="C19" s="102" t="s">
        <v>84</v>
      </c>
      <c r="D19" s="102" t="s">
        <v>52</v>
      </c>
      <c r="E19" s="102" t="s">
        <v>53</v>
      </c>
      <c r="F19" s="102" t="s">
        <v>53</v>
      </c>
      <c r="G19" s="102" t="s">
        <v>54</v>
      </c>
      <c r="H19" s="102" t="s">
        <v>64</v>
      </c>
      <c r="I19" s="103" t="s">
        <v>83</v>
      </c>
      <c r="J19" s="104">
        <v>-74250</v>
      </c>
      <c r="K19" s="104">
        <v>-74250</v>
      </c>
      <c r="L19" s="104">
        <f t="shared" si="0"/>
        <v>0</v>
      </c>
      <c r="M19" s="104">
        <v>-74250</v>
      </c>
      <c r="N19" s="104">
        <f>N20</f>
        <v>-76500</v>
      </c>
      <c r="O19" s="104">
        <f t="shared" si="1"/>
        <v>2250</v>
      </c>
    </row>
    <row r="20" spans="1:15" s="106" customFormat="1" ht="42" customHeight="1" x14ac:dyDescent="0.2">
      <c r="A20" s="102" t="s">
        <v>60</v>
      </c>
      <c r="B20" s="102" t="s">
        <v>52</v>
      </c>
      <c r="C20" s="102" t="s">
        <v>84</v>
      </c>
      <c r="D20" s="102" t="s">
        <v>52</v>
      </c>
      <c r="E20" s="102" t="s">
        <v>53</v>
      </c>
      <c r="F20" s="102" t="s">
        <v>61</v>
      </c>
      <c r="G20" s="102" t="s">
        <v>54</v>
      </c>
      <c r="H20" s="102" t="s">
        <v>66</v>
      </c>
      <c r="I20" s="103" t="s">
        <v>87</v>
      </c>
      <c r="J20" s="104">
        <v>-74250</v>
      </c>
      <c r="K20" s="104">
        <v>-74250</v>
      </c>
      <c r="L20" s="104">
        <f t="shared" si="0"/>
        <v>0</v>
      </c>
      <c r="M20" s="104">
        <v>-74250</v>
      </c>
      <c r="N20" s="104">
        <v>-76500</v>
      </c>
      <c r="O20" s="104">
        <f t="shared" si="1"/>
        <v>2250</v>
      </c>
    </row>
    <row r="21" spans="1:15" ht="15.75" x14ac:dyDescent="0.2">
      <c r="A21" s="23" t="s">
        <v>51</v>
      </c>
      <c r="B21" s="23" t="s">
        <v>52</v>
      </c>
      <c r="C21" s="23" t="s">
        <v>68</v>
      </c>
      <c r="D21" s="23" t="s">
        <v>53</v>
      </c>
      <c r="E21" s="23" t="s">
        <v>53</v>
      </c>
      <c r="F21" s="23" t="s">
        <v>53</v>
      </c>
      <c r="G21" s="23" t="s">
        <v>54</v>
      </c>
      <c r="H21" s="23" t="s">
        <v>51</v>
      </c>
      <c r="I21" s="27" t="s">
        <v>69</v>
      </c>
      <c r="J21" s="25">
        <v>199460</v>
      </c>
      <c r="K21" s="25">
        <f>K22+K26</f>
        <v>0</v>
      </c>
      <c r="L21" s="25">
        <f t="shared" si="0"/>
        <v>199460</v>
      </c>
      <c r="M21" s="25">
        <v>81085.400000002235</v>
      </c>
      <c r="N21" s="25">
        <f>N22+N26</f>
        <v>0</v>
      </c>
      <c r="O21" s="25">
        <f t="shared" si="1"/>
        <v>81085.400000002235</v>
      </c>
    </row>
    <row r="22" spans="1:15" ht="20.45" customHeight="1" x14ac:dyDescent="0.2">
      <c r="A22" s="28" t="s">
        <v>51</v>
      </c>
      <c r="B22" s="28" t="s">
        <v>52</v>
      </c>
      <c r="C22" s="28" t="s">
        <v>68</v>
      </c>
      <c r="D22" s="28" t="s">
        <v>53</v>
      </c>
      <c r="E22" s="28" t="s">
        <v>53</v>
      </c>
      <c r="F22" s="28" t="s">
        <v>53</v>
      </c>
      <c r="G22" s="28" t="s">
        <v>54</v>
      </c>
      <c r="H22" s="28" t="s">
        <v>70</v>
      </c>
      <c r="I22" s="29" t="s">
        <v>71</v>
      </c>
      <c r="J22" s="22">
        <v>-16855427.5</v>
      </c>
      <c r="K22" s="22">
        <f t="shared" ref="K22:K24" si="2">K23</f>
        <v>-18984246.699999999</v>
      </c>
      <c r="L22" s="22">
        <f t="shared" si="0"/>
        <v>2128819.1999999993</v>
      </c>
      <c r="M22" s="22">
        <v>-17037369.199999999</v>
      </c>
      <c r="N22" s="22">
        <f t="shared" ref="N22:N24" si="3">N23</f>
        <v>-17222815.899999999</v>
      </c>
      <c r="O22" s="22">
        <f t="shared" si="1"/>
        <v>185446.69999999925</v>
      </c>
    </row>
    <row r="23" spans="1:15" ht="26.45" customHeight="1" x14ac:dyDescent="0.2">
      <c r="A23" s="28" t="s">
        <v>51</v>
      </c>
      <c r="B23" s="28" t="s">
        <v>52</v>
      </c>
      <c r="C23" s="28" t="s">
        <v>68</v>
      </c>
      <c r="D23" s="28" t="s">
        <v>56</v>
      </c>
      <c r="E23" s="28" t="s">
        <v>53</v>
      </c>
      <c r="F23" s="28" t="s">
        <v>53</v>
      </c>
      <c r="G23" s="28" t="s">
        <v>54</v>
      </c>
      <c r="H23" s="28" t="s">
        <v>70</v>
      </c>
      <c r="I23" s="29" t="s">
        <v>72</v>
      </c>
      <c r="J23" s="22">
        <v>-16855427.5</v>
      </c>
      <c r="K23" s="22">
        <f t="shared" si="2"/>
        <v>-18984246.699999999</v>
      </c>
      <c r="L23" s="22">
        <f t="shared" si="0"/>
        <v>2128819.1999999993</v>
      </c>
      <c r="M23" s="22">
        <v>-17037369.199999999</v>
      </c>
      <c r="N23" s="22">
        <f t="shared" si="3"/>
        <v>-17222815.899999999</v>
      </c>
      <c r="O23" s="22">
        <f t="shared" si="1"/>
        <v>185446.69999999925</v>
      </c>
    </row>
    <row r="24" spans="1:15" ht="22.35" customHeight="1" x14ac:dyDescent="0.2">
      <c r="A24" s="28" t="s">
        <v>51</v>
      </c>
      <c r="B24" s="28" t="s">
        <v>52</v>
      </c>
      <c r="C24" s="28" t="s">
        <v>68</v>
      </c>
      <c r="D24" s="28" t="s">
        <v>56</v>
      </c>
      <c r="E24" s="28" t="s">
        <v>52</v>
      </c>
      <c r="F24" s="28" t="s">
        <v>53</v>
      </c>
      <c r="G24" s="28" t="s">
        <v>54</v>
      </c>
      <c r="H24" s="28" t="s">
        <v>73</v>
      </c>
      <c r="I24" s="29" t="s">
        <v>74</v>
      </c>
      <c r="J24" s="22">
        <v>-16855427.5</v>
      </c>
      <c r="K24" s="22">
        <f t="shared" si="2"/>
        <v>-18984246.699999999</v>
      </c>
      <c r="L24" s="22">
        <f t="shared" si="0"/>
        <v>2128819.1999999993</v>
      </c>
      <c r="M24" s="22">
        <v>-17037369.199999999</v>
      </c>
      <c r="N24" s="22">
        <f t="shared" si="3"/>
        <v>-17222815.899999999</v>
      </c>
      <c r="O24" s="22">
        <f t="shared" si="1"/>
        <v>185446.69999999925</v>
      </c>
    </row>
    <row r="25" spans="1:15" ht="34.5" customHeight="1" x14ac:dyDescent="0.2">
      <c r="A25" s="28" t="s">
        <v>60</v>
      </c>
      <c r="B25" s="28" t="s">
        <v>52</v>
      </c>
      <c r="C25" s="28" t="s">
        <v>68</v>
      </c>
      <c r="D25" s="28" t="s">
        <v>56</v>
      </c>
      <c r="E25" s="28" t="s">
        <v>52</v>
      </c>
      <c r="F25" s="28" t="s">
        <v>61</v>
      </c>
      <c r="G25" s="28" t="s">
        <v>54</v>
      </c>
      <c r="H25" s="28" t="s">
        <v>73</v>
      </c>
      <c r="I25" s="29" t="s">
        <v>3</v>
      </c>
      <c r="J25" s="22">
        <v>-16855427.5</v>
      </c>
      <c r="K25" s="22">
        <v>-18984246.699999999</v>
      </c>
      <c r="L25" s="22">
        <f t="shared" si="0"/>
        <v>2128819.1999999993</v>
      </c>
      <c r="M25" s="22">
        <v>-17037369.199999999</v>
      </c>
      <c r="N25" s="22">
        <v>-17222815.899999999</v>
      </c>
      <c r="O25" s="22">
        <f t="shared" si="1"/>
        <v>185446.69999999925</v>
      </c>
    </row>
    <row r="26" spans="1:15" ht="25.9" customHeight="1" x14ac:dyDescent="0.2">
      <c r="A26" s="28" t="s">
        <v>51</v>
      </c>
      <c r="B26" s="28" t="s">
        <v>52</v>
      </c>
      <c r="C26" s="28" t="s">
        <v>68</v>
      </c>
      <c r="D26" s="28" t="s">
        <v>53</v>
      </c>
      <c r="E26" s="28" t="s">
        <v>53</v>
      </c>
      <c r="F26" s="28" t="s">
        <v>53</v>
      </c>
      <c r="G26" s="28" t="s">
        <v>54</v>
      </c>
      <c r="H26" s="28" t="s">
        <v>75</v>
      </c>
      <c r="I26" s="29" t="s">
        <v>76</v>
      </c>
      <c r="J26" s="22">
        <v>17054887.5</v>
      </c>
      <c r="K26" s="22">
        <f t="shared" ref="K26:K28" si="4">K27</f>
        <v>18984246.699999999</v>
      </c>
      <c r="L26" s="22">
        <f t="shared" si="0"/>
        <v>-1929359.1999999993</v>
      </c>
      <c r="M26" s="22">
        <v>17118454.600000001</v>
      </c>
      <c r="N26" s="22">
        <f t="shared" ref="N26:N28" si="5">N27</f>
        <v>17222815.899999999</v>
      </c>
      <c r="O26" s="22">
        <f t="shared" si="1"/>
        <v>-104361.29999999702</v>
      </c>
    </row>
    <row r="27" spans="1:15" ht="21.2" customHeight="1" x14ac:dyDescent="0.2">
      <c r="A27" s="28" t="s">
        <v>51</v>
      </c>
      <c r="B27" s="28" t="s">
        <v>52</v>
      </c>
      <c r="C27" s="28" t="s">
        <v>68</v>
      </c>
      <c r="D27" s="28" t="s">
        <v>56</v>
      </c>
      <c r="E27" s="28" t="s">
        <v>53</v>
      </c>
      <c r="F27" s="28" t="s">
        <v>53</v>
      </c>
      <c r="G27" s="28" t="s">
        <v>54</v>
      </c>
      <c r="H27" s="28" t="s">
        <v>75</v>
      </c>
      <c r="I27" s="29" t="s">
        <v>77</v>
      </c>
      <c r="J27" s="22">
        <v>17054887.5</v>
      </c>
      <c r="K27" s="22">
        <f t="shared" si="4"/>
        <v>18984246.699999999</v>
      </c>
      <c r="L27" s="22">
        <f t="shared" si="0"/>
        <v>-1929359.1999999993</v>
      </c>
      <c r="M27" s="22">
        <v>17118454.600000001</v>
      </c>
      <c r="N27" s="22">
        <f t="shared" si="5"/>
        <v>17222815.899999999</v>
      </c>
      <c r="O27" s="22">
        <f t="shared" si="1"/>
        <v>-104361.29999999702</v>
      </c>
    </row>
    <row r="28" spans="1:15" ht="20.45" customHeight="1" x14ac:dyDescent="0.2">
      <c r="A28" s="28" t="s">
        <v>51</v>
      </c>
      <c r="B28" s="28" t="s">
        <v>52</v>
      </c>
      <c r="C28" s="28" t="s">
        <v>68</v>
      </c>
      <c r="D28" s="28" t="s">
        <v>56</v>
      </c>
      <c r="E28" s="28" t="s">
        <v>52</v>
      </c>
      <c r="F28" s="28" t="s">
        <v>53</v>
      </c>
      <c r="G28" s="28" t="s">
        <v>54</v>
      </c>
      <c r="H28" s="28" t="s">
        <v>78</v>
      </c>
      <c r="I28" s="29" t="s">
        <v>79</v>
      </c>
      <c r="J28" s="22">
        <v>17054887.5</v>
      </c>
      <c r="K28" s="22">
        <f t="shared" si="4"/>
        <v>18984246.699999999</v>
      </c>
      <c r="L28" s="22">
        <f t="shared" si="0"/>
        <v>-1929359.1999999993</v>
      </c>
      <c r="M28" s="22">
        <v>17118454.600000001</v>
      </c>
      <c r="N28" s="22">
        <f t="shared" si="5"/>
        <v>17222815.899999999</v>
      </c>
      <c r="O28" s="22">
        <f t="shared" si="1"/>
        <v>-104361.29999999702</v>
      </c>
    </row>
    <row r="29" spans="1:15" ht="33.75" customHeight="1" x14ac:dyDescent="0.2">
      <c r="A29" s="28" t="s">
        <v>60</v>
      </c>
      <c r="B29" s="28" t="s">
        <v>52</v>
      </c>
      <c r="C29" s="28" t="s">
        <v>68</v>
      </c>
      <c r="D29" s="28" t="s">
        <v>56</v>
      </c>
      <c r="E29" s="28" t="s">
        <v>52</v>
      </c>
      <c r="F29" s="28" t="s">
        <v>61</v>
      </c>
      <c r="G29" s="28" t="s">
        <v>54</v>
      </c>
      <c r="H29" s="28" t="s">
        <v>78</v>
      </c>
      <c r="I29" s="29" t="s">
        <v>4</v>
      </c>
      <c r="J29" s="22">
        <v>17054887.5</v>
      </c>
      <c r="K29" s="22">
        <v>18984246.699999999</v>
      </c>
      <c r="L29" s="22">
        <f t="shared" si="0"/>
        <v>-1929359.1999999993</v>
      </c>
      <c r="M29" s="22">
        <v>17118454.600000001</v>
      </c>
      <c r="N29" s="22">
        <v>17222815.899999999</v>
      </c>
      <c r="O29" s="22">
        <f t="shared" si="1"/>
        <v>-104361.29999999702</v>
      </c>
    </row>
    <row r="30" spans="1:15" ht="15.75" x14ac:dyDescent="0.2">
      <c r="A30" s="250" t="s">
        <v>80</v>
      </c>
      <c r="B30" s="251"/>
      <c r="C30" s="251"/>
      <c r="D30" s="251"/>
      <c r="E30" s="251"/>
      <c r="F30" s="251"/>
      <c r="G30" s="251"/>
      <c r="H30" s="251"/>
      <c r="I30" s="252"/>
      <c r="J30" s="25">
        <v>604460</v>
      </c>
      <c r="K30" s="25">
        <f>K21+K12+K17</f>
        <v>-29250</v>
      </c>
      <c r="L30" s="25">
        <f t="shared" si="0"/>
        <v>633710</v>
      </c>
      <c r="M30" s="25">
        <v>163585.40000000224</v>
      </c>
      <c r="N30" s="25">
        <f>N21+N12+N17</f>
        <v>-386500</v>
      </c>
      <c r="O30" s="25">
        <f t="shared" si="1"/>
        <v>550085.40000000224</v>
      </c>
    </row>
    <row r="31" spans="1:15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15" x14ac:dyDescent="0.2">
      <c r="A32" s="20"/>
      <c r="B32" s="20"/>
      <c r="C32" s="20"/>
      <c r="D32" s="20"/>
      <c r="E32" s="20"/>
      <c r="F32" s="20"/>
      <c r="G32" s="20"/>
      <c r="H32" s="20"/>
      <c r="I32" s="20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7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8"/>
  <sheetViews>
    <sheetView zoomScaleNormal="100" workbookViewId="0">
      <selection activeCell="G225" sqref="G225"/>
    </sheetView>
  </sheetViews>
  <sheetFormatPr defaultRowHeight="15" x14ac:dyDescent="0.25"/>
  <cols>
    <col min="1" max="1" width="20" style="43" customWidth="1"/>
    <col min="2" max="2" width="33" style="43" customWidth="1"/>
    <col min="3" max="4" width="12.42578125" style="43" customWidth="1"/>
    <col min="5" max="5" width="16.42578125" style="43" customWidth="1"/>
    <col min="6" max="6" width="9.140625" style="43" customWidth="1"/>
    <col min="7" max="12" width="18.42578125" style="43" customWidth="1"/>
    <col min="13" max="16384" width="9.140625" style="43"/>
  </cols>
  <sheetData>
    <row r="1" spans="1:12" customFormat="1" ht="17.25" customHeight="1" x14ac:dyDescent="0.2">
      <c r="A1" s="289" t="s">
        <v>46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customFormat="1" ht="12.75" x14ac:dyDescent="0.2">
      <c r="A2" s="289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2" customFormat="1" ht="12.75" x14ac:dyDescent="0.2">
      <c r="A3" s="247" t="s">
        <v>685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 customFormat="1" ht="12.75" customHeight="1" x14ac:dyDescent="0.2">
      <c r="A4" s="55"/>
      <c r="B4" s="35"/>
      <c r="C4" s="36"/>
      <c r="D4" s="36"/>
      <c r="E4" s="55"/>
      <c r="F4" s="55"/>
      <c r="G4" s="55"/>
      <c r="H4" s="40"/>
    </row>
    <row r="5" spans="1:12" customFormat="1" ht="55.5" customHeight="1" x14ac:dyDescent="0.2">
      <c r="A5" s="288" t="s">
        <v>1139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ht="15.75" thickBot="1" x14ac:dyDescent="0.3">
      <c r="A6" s="280"/>
      <c r="B6" s="280"/>
      <c r="C6" s="280"/>
      <c r="D6" s="280"/>
      <c r="E6" s="280"/>
      <c r="F6" s="280"/>
      <c r="G6" s="280"/>
      <c r="H6" s="280"/>
      <c r="I6" s="150"/>
      <c r="J6" s="150"/>
      <c r="K6" s="150"/>
      <c r="L6" s="126"/>
    </row>
    <row r="7" spans="1:12" ht="15" customHeight="1" thickBot="1" x14ac:dyDescent="0.3">
      <c r="A7" s="281" t="s">
        <v>526</v>
      </c>
      <c r="B7" s="281"/>
      <c r="C7" s="281" t="s">
        <v>525</v>
      </c>
      <c r="D7" s="281" t="s">
        <v>524</v>
      </c>
      <c r="E7" s="281" t="s">
        <v>523</v>
      </c>
      <c r="F7" s="281" t="s">
        <v>522</v>
      </c>
      <c r="G7" s="271" t="s">
        <v>521</v>
      </c>
      <c r="H7" s="284"/>
      <c r="I7" s="284"/>
      <c r="J7" s="284"/>
      <c r="K7" s="284"/>
      <c r="L7" s="272"/>
    </row>
    <row r="8" spans="1:12" ht="15" customHeight="1" thickBot="1" x14ac:dyDescent="0.3">
      <c r="A8" s="282"/>
      <c r="B8" s="282"/>
      <c r="C8" s="282"/>
      <c r="D8" s="282"/>
      <c r="E8" s="282"/>
      <c r="F8" s="282"/>
      <c r="G8" s="272" t="s">
        <v>14</v>
      </c>
      <c r="H8" s="275"/>
      <c r="I8" s="271" t="s">
        <v>16</v>
      </c>
      <c r="J8" s="272"/>
      <c r="K8" s="273" t="s">
        <v>820</v>
      </c>
      <c r="L8" s="274"/>
    </row>
    <row r="9" spans="1:12" ht="73.5" customHeight="1" thickBot="1" x14ac:dyDescent="0.3">
      <c r="A9" s="283"/>
      <c r="B9" s="283"/>
      <c r="C9" s="283"/>
      <c r="D9" s="283"/>
      <c r="E9" s="283"/>
      <c r="F9" s="283"/>
      <c r="G9" s="155" t="s">
        <v>534</v>
      </c>
      <c r="H9" s="149" t="s">
        <v>533</v>
      </c>
      <c r="I9" s="149" t="s">
        <v>534</v>
      </c>
      <c r="J9" s="149" t="s">
        <v>533</v>
      </c>
      <c r="K9" s="149" t="s">
        <v>534</v>
      </c>
      <c r="L9" s="149" t="s">
        <v>533</v>
      </c>
    </row>
    <row r="10" spans="1:12" ht="15" customHeight="1" thickBot="1" x14ac:dyDescent="0.3">
      <c r="A10" s="275">
        <v>1</v>
      </c>
      <c r="B10" s="275"/>
      <c r="C10" s="149">
        <v>2</v>
      </c>
      <c r="D10" s="149">
        <v>3</v>
      </c>
      <c r="E10" s="149">
        <v>4</v>
      </c>
      <c r="F10" s="149">
        <v>5</v>
      </c>
      <c r="G10" s="149">
        <v>6</v>
      </c>
      <c r="H10" s="149">
        <v>7</v>
      </c>
      <c r="I10" s="149">
        <v>8</v>
      </c>
      <c r="J10" s="149">
        <v>9</v>
      </c>
      <c r="K10" s="149">
        <v>10</v>
      </c>
      <c r="L10" s="149">
        <v>11</v>
      </c>
    </row>
    <row r="11" spans="1:12" ht="15" customHeight="1" x14ac:dyDescent="0.25">
      <c r="A11" s="276" t="s">
        <v>770</v>
      </c>
      <c r="B11" s="277"/>
      <c r="C11" s="119" t="s">
        <v>52</v>
      </c>
      <c r="D11" s="119"/>
      <c r="E11" s="119"/>
      <c r="F11" s="119"/>
      <c r="G11" s="120">
        <v>1848048143.2</v>
      </c>
      <c r="H11" s="156">
        <v>45080300</v>
      </c>
      <c r="I11" s="156">
        <v>1675333681.05</v>
      </c>
      <c r="J11" s="156">
        <v>45260800</v>
      </c>
      <c r="K11" s="156">
        <v>2671225233.1500001</v>
      </c>
      <c r="L11" s="157">
        <v>45394900</v>
      </c>
    </row>
    <row r="12" spans="1:12" ht="23.25" customHeight="1" x14ac:dyDescent="0.25">
      <c r="A12" s="278" t="s">
        <v>519</v>
      </c>
      <c r="B12" s="279"/>
      <c r="C12" s="116" t="s">
        <v>52</v>
      </c>
      <c r="D12" s="116" t="s">
        <v>56</v>
      </c>
      <c r="E12" s="117"/>
      <c r="F12" s="117"/>
      <c r="G12" s="121">
        <v>4232400</v>
      </c>
      <c r="H12" s="151">
        <v>0</v>
      </c>
      <c r="I12" s="151">
        <v>4232400</v>
      </c>
      <c r="J12" s="151">
        <v>0</v>
      </c>
      <c r="K12" s="151">
        <v>4232400</v>
      </c>
      <c r="L12" s="152">
        <v>0</v>
      </c>
    </row>
    <row r="13" spans="1:12" ht="23.25" customHeight="1" x14ac:dyDescent="0.25">
      <c r="A13" s="278" t="s">
        <v>134</v>
      </c>
      <c r="B13" s="279"/>
      <c r="C13" s="116" t="s">
        <v>52</v>
      </c>
      <c r="D13" s="116" t="s">
        <v>56</v>
      </c>
      <c r="E13" s="116" t="s">
        <v>133</v>
      </c>
      <c r="F13" s="116"/>
      <c r="G13" s="121">
        <v>4232400</v>
      </c>
      <c r="H13" s="151">
        <v>0</v>
      </c>
      <c r="I13" s="151">
        <v>4232400</v>
      </c>
      <c r="J13" s="151">
        <v>0</v>
      </c>
      <c r="K13" s="151">
        <v>4232400</v>
      </c>
      <c r="L13" s="152">
        <v>0</v>
      </c>
    </row>
    <row r="14" spans="1:12" ht="15" customHeight="1" x14ac:dyDescent="0.25">
      <c r="A14" s="278" t="s">
        <v>132</v>
      </c>
      <c r="B14" s="279"/>
      <c r="C14" s="116" t="s">
        <v>52</v>
      </c>
      <c r="D14" s="116" t="s">
        <v>56</v>
      </c>
      <c r="E14" s="122" t="s">
        <v>131</v>
      </c>
      <c r="F14" s="122"/>
      <c r="G14" s="121">
        <v>4232400</v>
      </c>
      <c r="H14" s="151">
        <v>0</v>
      </c>
      <c r="I14" s="151">
        <v>4232400</v>
      </c>
      <c r="J14" s="151">
        <v>0</v>
      </c>
      <c r="K14" s="151">
        <v>4232400</v>
      </c>
      <c r="L14" s="152">
        <v>0</v>
      </c>
    </row>
    <row r="15" spans="1:12" ht="23.25" customHeight="1" x14ac:dyDescent="0.25">
      <c r="A15" s="278" t="s">
        <v>130</v>
      </c>
      <c r="B15" s="279"/>
      <c r="C15" s="116" t="s">
        <v>52</v>
      </c>
      <c r="D15" s="116" t="s">
        <v>56</v>
      </c>
      <c r="E15" s="122" t="s">
        <v>129</v>
      </c>
      <c r="F15" s="123"/>
      <c r="G15" s="121">
        <v>4232400</v>
      </c>
      <c r="H15" s="151">
        <v>0</v>
      </c>
      <c r="I15" s="151">
        <v>4232400</v>
      </c>
      <c r="J15" s="151">
        <v>0</v>
      </c>
      <c r="K15" s="151">
        <v>4232400</v>
      </c>
      <c r="L15" s="152">
        <v>0</v>
      </c>
    </row>
    <row r="16" spans="1:12" ht="15" customHeight="1" x14ac:dyDescent="0.25">
      <c r="A16" s="278" t="s">
        <v>518</v>
      </c>
      <c r="B16" s="279"/>
      <c r="C16" s="116" t="s">
        <v>52</v>
      </c>
      <c r="D16" s="116" t="s">
        <v>56</v>
      </c>
      <c r="E16" s="122" t="s">
        <v>517</v>
      </c>
      <c r="F16" s="123"/>
      <c r="G16" s="121">
        <v>4232400</v>
      </c>
      <c r="H16" s="151">
        <v>0</v>
      </c>
      <c r="I16" s="151">
        <v>4232400</v>
      </c>
      <c r="J16" s="151">
        <v>0</v>
      </c>
      <c r="K16" s="151">
        <v>4232400</v>
      </c>
      <c r="L16" s="152">
        <v>0</v>
      </c>
    </row>
    <row r="17" spans="1:12" ht="45.75" customHeight="1" x14ac:dyDescent="0.25">
      <c r="A17" s="278" t="s">
        <v>111</v>
      </c>
      <c r="B17" s="279"/>
      <c r="C17" s="116" t="s">
        <v>52</v>
      </c>
      <c r="D17" s="116" t="s">
        <v>56</v>
      </c>
      <c r="E17" s="122" t="s">
        <v>517</v>
      </c>
      <c r="F17" s="122" t="s">
        <v>110</v>
      </c>
      <c r="G17" s="121">
        <v>4232400</v>
      </c>
      <c r="H17" s="151">
        <v>0</v>
      </c>
      <c r="I17" s="151">
        <v>4232400</v>
      </c>
      <c r="J17" s="151">
        <v>0</v>
      </c>
      <c r="K17" s="151">
        <v>4232400</v>
      </c>
      <c r="L17" s="152">
        <v>0</v>
      </c>
    </row>
    <row r="18" spans="1:12" ht="23.25" customHeight="1" x14ac:dyDescent="0.25">
      <c r="A18" s="278" t="s">
        <v>225</v>
      </c>
      <c r="B18" s="279"/>
      <c r="C18" s="116" t="s">
        <v>52</v>
      </c>
      <c r="D18" s="116" t="s">
        <v>56</v>
      </c>
      <c r="E18" s="122" t="s">
        <v>517</v>
      </c>
      <c r="F18" s="122" t="s">
        <v>222</v>
      </c>
      <c r="G18" s="121">
        <v>4232400</v>
      </c>
      <c r="H18" s="151">
        <v>0</v>
      </c>
      <c r="I18" s="151">
        <v>4232400</v>
      </c>
      <c r="J18" s="151">
        <v>0</v>
      </c>
      <c r="K18" s="151">
        <v>4232400</v>
      </c>
      <c r="L18" s="152">
        <v>0</v>
      </c>
    </row>
    <row r="19" spans="1:12" ht="34.5" customHeight="1" x14ac:dyDescent="0.25">
      <c r="A19" s="278" t="s">
        <v>241</v>
      </c>
      <c r="B19" s="279"/>
      <c r="C19" s="116" t="s">
        <v>52</v>
      </c>
      <c r="D19" s="116" t="s">
        <v>84</v>
      </c>
      <c r="E19" s="117"/>
      <c r="F19" s="117"/>
      <c r="G19" s="121">
        <v>21014862.609999999</v>
      </c>
      <c r="H19" s="151">
        <v>0</v>
      </c>
      <c r="I19" s="151">
        <v>21014862.609999999</v>
      </c>
      <c r="J19" s="151">
        <v>0</v>
      </c>
      <c r="K19" s="151">
        <v>21014862.609999999</v>
      </c>
      <c r="L19" s="152">
        <v>0</v>
      </c>
    </row>
    <row r="20" spans="1:12" ht="23.25" customHeight="1" x14ac:dyDescent="0.25">
      <c r="A20" s="278" t="s">
        <v>229</v>
      </c>
      <c r="B20" s="279"/>
      <c r="C20" s="116" t="s">
        <v>52</v>
      </c>
      <c r="D20" s="116" t="s">
        <v>84</v>
      </c>
      <c r="E20" s="116" t="s">
        <v>228</v>
      </c>
      <c r="F20" s="116"/>
      <c r="G20" s="121">
        <v>21014862.609999999</v>
      </c>
      <c r="H20" s="151">
        <v>0</v>
      </c>
      <c r="I20" s="151">
        <v>21014862.609999999</v>
      </c>
      <c r="J20" s="151">
        <v>0</v>
      </c>
      <c r="K20" s="151">
        <v>21014862.609999999</v>
      </c>
      <c r="L20" s="152">
        <v>0</v>
      </c>
    </row>
    <row r="21" spans="1:12" ht="23.25" customHeight="1" x14ac:dyDescent="0.25">
      <c r="A21" s="278" t="s">
        <v>240</v>
      </c>
      <c r="B21" s="279"/>
      <c r="C21" s="116" t="s">
        <v>52</v>
      </c>
      <c r="D21" s="116" t="s">
        <v>84</v>
      </c>
      <c r="E21" s="122" t="s">
        <v>239</v>
      </c>
      <c r="F21" s="123"/>
      <c r="G21" s="121">
        <v>3777705.41</v>
      </c>
      <c r="H21" s="151">
        <v>0</v>
      </c>
      <c r="I21" s="151">
        <v>3777705.41</v>
      </c>
      <c r="J21" s="151">
        <v>0</v>
      </c>
      <c r="K21" s="151">
        <v>3777705.41</v>
      </c>
      <c r="L21" s="152">
        <v>0</v>
      </c>
    </row>
    <row r="22" spans="1:12" ht="45.75" customHeight="1" x14ac:dyDescent="0.25">
      <c r="A22" s="278" t="s">
        <v>111</v>
      </c>
      <c r="B22" s="279"/>
      <c r="C22" s="116" t="s">
        <v>52</v>
      </c>
      <c r="D22" s="116" t="s">
        <v>84</v>
      </c>
      <c r="E22" s="122" t="s">
        <v>239</v>
      </c>
      <c r="F22" s="122" t="s">
        <v>110</v>
      </c>
      <c r="G22" s="121">
        <v>3777705.41</v>
      </c>
      <c r="H22" s="151">
        <v>0</v>
      </c>
      <c r="I22" s="151">
        <v>3777705.41</v>
      </c>
      <c r="J22" s="151">
        <v>0</v>
      </c>
      <c r="K22" s="151">
        <v>3777705.41</v>
      </c>
      <c r="L22" s="152">
        <v>0</v>
      </c>
    </row>
    <row r="23" spans="1:12" ht="23.25" customHeight="1" x14ac:dyDescent="0.25">
      <c r="A23" s="278" t="s">
        <v>225</v>
      </c>
      <c r="B23" s="279"/>
      <c r="C23" s="116" t="s">
        <v>52</v>
      </c>
      <c r="D23" s="116" t="s">
        <v>84</v>
      </c>
      <c r="E23" s="122" t="s">
        <v>239</v>
      </c>
      <c r="F23" s="122" t="s">
        <v>222</v>
      </c>
      <c r="G23" s="121">
        <v>3777705.41</v>
      </c>
      <c r="H23" s="151">
        <v>0</v>
      </c>
      <c r="I23" s="151">
        <v>3777705.41</v>
      </c>
      <c r="J23" s="151">
        <v>0</v>
      </c>
      <c r="K23" s="151">
        <v>3777705.41</v>
      </c>
      <c r="L23" s="152">
        <v>0</v>
      </c>
    </row>
    <row r="24" spans="1:12" ht="23.25" customHeight="1" x14ac:dyDescent="0.25">
      <c r="A24" s="278" t="s">
        <v>238</v>
      </c>
      <c r="B24" s="279"/>
      <c r="C24" s="116" t="s">
        <v>52</v>
      </c>
      <c r="D24" s="116" t="s">
        <v>84</v>
      </c>
      <c r="E24" s="122" t="s">
        <v>236</v>
      </c>
      <c r="F24" s="123"/>
      <c r="G24" s="121">
        <v>17237157.199999999</v>
      </c>
      <c r="H24" s="151">
        <v>0</v>
      </c>
      <c r="I24" s="151">
        <v>17237157.199999999</v>
      </c>
      <c r="J24" s="151">
        <v>0</v>
      </c>
      <c r="K24" s="151">
        <v>17237157.199999999</v>
      </c>
      <c r="L24" s="152">
        <v>0</v>
      </c>
    </row>
    <row r="25" spans="1:12" ht="45.75" customHeight="1" x14ac:dyDescent="0.25">
      <c r="A25" s="278" t="s">
        <v>111</v>
      </c>
      <c r="B25" s="279"/>
      <c r="C25" s="116" t="s">
        <v>52</v>
      </c>
      <c r="D25" s="116" t="s">
        <v>84</v>
      </c>
      <c r="E25" s="122" t="s">
        <v>236</v>
      </c>
      <c r="F25" s="122" t="s">
        <v>110</v>
      </c>
      <c r="G25" s="121">
        <v>12443157.199999999</v>
      </c>
      <c r="H25" s="151">
        <v>0</v>
      </c>
      <c r="I25" s="151">
        <v>12443157.199999999</v>
      </c>
      <c r="J25" s="151">
        <v>0</v>
      </c>
      <c r="K25" s="151">
        <v>12443157.199999999</v>
      </c>
      <c r="L25" s="152">
        <v>0</v>
      </c>
    </row>
    <row r="26" spans="1:12" ht="23.25" customHeight="1" x14ac:dyDescent="0.25">
      <c r="A26" s="278" t="s">
        <v>225</v>
      </c>
      <c r="B26" s="279"/>
      <c r="C26" s="116" t="s">
        <v>52</v>
      </c>
      <c r="D26" s="116" t="s">
        <v>84</v>
      </c>
      <c r="E26" s="122" t="s">
        <v>236</v>
      </c>
      <c r="F26" s="122" t="s">
        <v>222</v>
      </c>
      <c r="G26" s="121">
        <v>12443157.199999999</v>
      </c>
      <c r="H26" s="151">
        <v>0</v>
      </c>
      <c r="I26" s="151">
        <v>12443157.199999999</v>
      </c>
      <c r="J26" s="151">
        <v>0</v>
      </c>
      <c r="K26" s="151">
        <v>12443157.199999999</v>
      </c>
      <c r="L26" s="152">
        <v>0</v>
      </c>
    </row>
    <row r="27" spans="1:12" ht="23.25" customHeight="1" x14ac:dyDescent="0.25">
      <c r="A27" s="278" t="s">
        <v>107</v>
      </c>
      <c r="B27" s="279"/>
      <c r="C27" s="116" t="s">
        <v>52</v>
      </c>
      <c r="D27" s="116" t="s">
        <v>84</v>
      </c>
      <c r="E27" s="122" t="s">
        <v>236</v>
      </c>
      <c r="F27" s="122" t="s">
        <v>106</v>
      </c>
      <c r="G27" s="121">
        <v>4744000</v>
      </c>
      <c r="H27" s="151">
        <v>0</v>
      </c>
      <c r="I27" s="151">
        <v>4744000</v>
      </c>
      <c r="J27" s="151">
        <v>0</v>
      </c>
      <c r="K27" s="151">
        <v>4744000</v>
      </c>
      <c r="L27" s="152">
        <v>0</v>
      </c>
    </row>
    <row r="28" spans="1:12" ht="23.25" customHeight="1" x14ac:dyDescent="0.25">
      <c r="A28" s="278" t="s">
        <v>105</v>
      </c>
      <c r="B28" s="279"/>
      <c r="C28" s="116" t="s">
        <v>52</v>
      </c>
      <c r="D28" s="116" t="s">
        <v>84</v>
      </c>
      <c r="E28" s="122" t="s">
        <v>236</v>
      </c>
      <c r="F28" s="122" t="s">
        <v>104</v>
      </c>
      <c r="G28" s="121">
        <v>4744000</v>
      </c>
      <c r="H28" s="151">
        <v>0</v>
      </c>
      <c r="I28" s="151">
        <v>4744000</v>
      </c>
      <c r="J28" s="151">
        <v>0</v>
      </c>
      <c r="K28" s="151">
        <v>4744000</v>
      </c>
      <c r="L28" s="152">
        <v>0</v>
      </c>
    </row>
    <row r="29" spans="1:12" ht="15" customHeight="1" x14ac:dyDescent="0.25">
      <c r="A29" s="278" t="s">
        <v>221</v>
      </c>
      <c r="B29" s="279"/>
      <c r="C29" s="116" t="s">
        <v>52</v>
      </c>
      <c r="D29" s="116" t="s">
        <v>84</v>
      </c>
      <c r="E29" s="122" t="s">
        <v>236</v>
      </c>
      <c r="F29" s="122" t="s">
        <v>64</v>
      </c>
      <c r="G29" s="121">
        <v>50000</v>
      </c>
      <c r="H29" s="151">
        <v>0</v>
      </c>
      <c r="I29" s="151">
        <v>50000</v>
      </c>
      <c r="J29" s="151">
        <v>0</v>
      </c>
      <c r="K29" s="151">
        <v>50000</v>
      </c>
      <c r="L29" s="152">
        <v>0</v>
      </c>
    </row>
    <row r="30" spans="1:12" ht="15" customHeight="1" x14ac:dyDescent="0.25">
      <c r="A30" s="278" t="s">
        <v>220</v>
      </c>
      <c r="B30" s="279"/>
      <c r="C30" s="116" t="s">
        <v>52</v>
      </c>
      <c r="D30" s="116" t="s">
        <v>84</v>
      </c>
      <c r="E30" s="122" t="s">
        <v>236</v>
      </c>
      <c r="F30" s="122" t="s">
        <v>219</v>
      </c>
      <c r="G30" s="121">
        <v>50000</v>
      </c>
      <c r="H30" s="151">
        <v>0</v>
      </c>
      <c r="I30" s="151">
        <v>50000</v>
      </c>
      <c r="J30" s="151">
        <v>0</v>
      </c>
      <c r="K30" s="151">
        <v>50000</v>
      </c>
      <c r="L30" s="152">
        <v>0</v>
      </c>
    </row>
    <row r="31" spans="1:12" ht="34.5" customHeight="1" x14ac:dyDescent="0.25">
      <c r="A31" s="278" t="s">
        <v>135</v>
      </c>
      <c r="B31" s="279"/>
      <c r="C31" s="116" t="s">
        <v>52</v>
      </c>
      <c r="D31" s="116" t="s">
        <v>61</v>
      </c>
      <c r="E31" s="117"/>
      <c r="F31" s="117"/>
      <c r="G31" s="121">
        <v>468082800</v>
      </c>
      <c r="H31" s="151">
        <v>40021000</v>
      </c>
      <c r="I31" s="151">
        <v>468262800</v>
      </c>
      <c r="J31" s="151">
        <v>40201000</v>
      </c>
      <c r="K31" s="151">
        <v>468397800</v>
      </c>
      <c r="L31" s="152">
        <v>40336000</v>
      </c>
    </row>
    <row r="32" spans="1:12" ht="15" customHeight="1" x14ac:dyDescent="0.25">
      <c r="A32" s="278" t="s">
        <v>851</v>
      </c>
      <c r="B32" s="279"/>
      <c r="C32" s="116" t="s">
        <v>52</v>
      </c>
      <c r="D32" s="116" t="s">
        <v>61</v>
      </c>
      <c r="E32" s="116" t="s">
        <v>165</v>
      </c>
      <c r="F32" s="116"/>
      <c r="G32" s="121">
        <v>4363000</v>
      </c>
      <c r="H32" s="151">
        <v>4363000</v>
      </c>
      <c r="I32" s="151">
        <v>4378000</v>
      </c>
      <c r="J32" s="151">
        <v>4378000</v>
      </c>
      <c r="K32" s="151">
        <v>4387000</v>
      </c>
      <c r="L32" s="152">
        <v>4387000</v>
      </c>
    </row>
    <row r="33" spans="1:12" ht="15" customHeight="1" x14ac:dyDescent="0.25">
      <c r="A33" s="278" t="s">
        <v>852</v>
      </c>
      <c r="B33" s="279"/>
      <c r="C33" s="116" t="s">
        <v>52</v>
      </c>
      <c r="D33" s="116" t="s">
        <v>61</v>
      </c>
      <c r="E33" s="122" t="s">
        <v>681</v>
      </c>
      <c r="F33" s="122"/>
      <c r="G33" s="121">
        <v>4363000</v>
      </c>
      <c r="H33" s="151">
        <v>4363000</v>
      </c>
      <c r="I33" s="151">
        <v>4378000</v>
      </c>
      <c r="J33" s="151">
        <v>4378000</v>
      </c>
      <c r="K33" s="151">
        <v>4387000</v>
      </c>
      <c r="L33" s="152">
        <v>4387000</v>
      </c>
    </row>
    <row r="34" spans="1:12" ht="45.75" customHeight="1" x14ac:dyDescent="0.25">
      <c r="A34" s="278" t="s">
        <v>515</v>
      </c>
      <c r="B34" s="279"/>
      <c r="C34" s="116" t="s">
        <v>52</v>
      </c>
      <c r="D34" s="116" t="s">
        <v>61</v>
      </c>
      <c r="E34" s="122" t="s">
        <v>853</v>
      </c>
      <c r="F34" s="123"/>
      <c r="G34" s="121">
        <v>4363000</v>
      </c>
      <c r="H34" s="151">
        <v>4363000</v>
      </c>
      <c r="I34" s="151">
        <v>4378000</v>
      </c>
      <c r="J34" s="151">
        <v>4378000</v>
      </c>
      <c r="K34" s="151">
        <v>4387000</v>
      </c>
      <c r="L34" s="152">
        <v>4387000</v>
      </c>
    </row>
    <row r="35" spans="1:12" ht="45.75" customHeight="1" x14ac:dyDescent="0.25">
      <c r="A35" s="278" t="s">
        <v>854</v>
      </c>
      <c r="B35" s="279"/>
      <c r="C35" s="116" t="s">
        <v>52</v>
      </c>
      <c r="D35" s="116" t="s">
        <v>61</v>
      </c>
      <c r="E35" s="122" t="s">
        <v>855</v>
      </c>
      <c r="F35" s="123"/>
      <c r="G35" s="121">
        <v>4363000</v>
      </c>
      <c r="H35" s="151">
        <v>4363000</v>
      </c>
      <c r="I35" s="151">
        <v>4378000</v>
      </c>
      <c r="J35" s="151">
        <v>4378000</v>
      </c>
      <c r="K35" s="151">
        <v>4387000</v>
      </c>
      <c r="L35" s="152">
        <v>4387000</v>
      </c>
    </row>
    <row r="36" spans="1:12" ht="45.75" customHeight="1" x14ac:dyDescent="0.25">
      <c r="A36" s="278" t="s">
        <v>111</v>
      </c>
      <c r="B36" s="279"/>
      <c r="C36" s="116" t="s">
        <v>52</v>
      </c>
      <c r="D36" s="116" t="s">
        <v>61</v>
      </c>
      <c r="E36" s="122" t="s">
        <v>855</v>
      </c>
      <c r="F36" s="122" t="s">
        <v>110</v>
      </c>
      <c r="G36" s="121">
        <v>4043550</v>
      </c>
      <c r="H36" s="151">
        <v>4043550</v>
      </c>
      <c r="I36" s="151">
        <v>4043550</v>
      </c>
      <c r="J36" s="151">
        <v>4043550</v>
      </c>
      <c r="K36" s="151">
        <v>4043550</v>
      </c>
      <c r="L36" s="152">
        <v>4043550</v>
      </c>
    </row>
    <row r="37" spans="1:12" ht="23.25" customHeight="1" x14ac:dyDescent="0.25">
      <c r="A37" s="278" t="s">
        <v>225</v>
      </c>
      <c r="B37" s="279"/>
      <c r="C37" s="116" t="s">
        <v>52</v>
      </c>
      <c r="D37" s="116" t="s">
        <v>61</v>
      </c>
      <c r="E37" s="122" t="s">
        <v>855</v>
      </c>
      <c r="F37" s="122" t="s">
        <v>222</v>
      </c>
      <c r="G37" s="121">
        <v>4043550</v>
      </c>
      <c r="H37" s="151">
        <v>4043550</v>
      </c>
      <c r="I37" s="151">
        <v>4043550</v>
      </c>
      <c r="J37" s="151">
        <v>4043550</v>
      </c>
      <c r="K37" s="151">
        <v>4043550</v>
      </c>
      <c r="L37" s="152">
        <v>4043550</v>
      </c>
    </row>
    <row r="38" spans="1:12" ht="23.25" customHeight="1" x14ac:dyDescent="0.25">
      <c r="A38" s="278" t="s">
        <v>107</v>
      </c>
      <c r="B38" s="279"/>
      <c r="C38" s="116" t="s">
        <v>52</v>
      </c>
      <c r="D38" s="116" t="s">
        <v>61</v>
      </c>
      <c r="E38" s="122" t="s">
        <v>855</v>
      </c>
      <c r="F38" s="122" t="s">
        <v>106</v>
      </c>
      <c r="G38" s="121">
        <v>319450</v>
      </c>
      <c r="H38" s="151">
        <v>319450</v>
      </c>
      <c r="I38" s="151">
        <v>334450</v>
      </c>
      <c r="J38" s="151">
        <v>334450</v>
      </c>
      <c r="K38" s="151">
        <v>343450</v>
      </c>
      <c r="L38" s="152">
        <v>343450</v>
      </c>
    </row>
    <row r="39" spans="1:12" ht="23.25" customHeight="1" x14ac:dyDescent="0.25">
      <c r="A39" s="278" t="s">
        <v>105</v>
      </c>
      <c r="B39" s="279"/>
      <c r="C39" s="116" t="s">
        <v>52</v>
      </c>
      <c r="D39" s="116" t="s">
        <v>61</v>
      </c>
      <c r="E39" s="122" t="s">
        <v>855</v>
      </c>
      <c r="F39" s="122" t="s">
        <v>104</v>
      </c>
      <c r="G39" s="121">
        <v>319450</v>
      </c>
      <c r="H39" s="151">
        <v>319450</v>
      </c>
      <c r="I39" s="151">
        <v>334450</v>
      </c>
      <c r="J39" s="151">
        <v>334450</v>
      </c>
      <c r="K39" s="151">
        <v>343450</v>
      </c>
      <c r="L39" s="152">
        <v>343450</v>
      </c>
    </row>
    <row r="40" spans="1:12" ht="15" customHeight="1" x14ac:dyDescent="0.25">
      <c r="A40" s="278" t="s">
        <v>122</v>
      </c>
      <c r="B40" s="279"/>
      <c r="C40" s="116" t="s">
        <v>52</v>
      </c>
      <c r="D40" s="116" t="s">
        <v>61</v>
      </c>
      <c r="E40" s="116" t="s">
        <v>121</v>
      </c>
      <c r="F40" s="116"/>
      <c r="G40" s="121">
        <v>13909000</v>
      </c>
      <c r="H40" s="151">
        <v>13909000</v>
      </c>
      <c r="I40" s="151">
        <v>14074000</v>
      </c>
      <c r="J40" s="151">
        <v>14074000</v>
      </c>
      <c r="K40" s="151">
        <v>14200000</v>
      </c>
      <c r="L40" s="152">
        <v>14200000</v>
      </c>
    </row>
    <row r="41" spans="1:12" ht="15" customHeight="1" x14ac:dyDescent="0.25">
      <c r="A41" s="278" t="s">
        <v>132</v>
      </c>
      <c r="B41" s="279"/>
      <c r="C41" s="116" t="s">
        <v>52</v>
      </c>
      <c r="D41" s="116" t="s">
        <v>61</v>
      </c>
      <c r="E41" s="122" t="s">
        <v>514</v>
      </c>
      <c r="F41" s="122"/>
      <c r="G41" s="121">
        <v>13909000</v>
      </c>
      <c r="H41" s="151">
        <v>13909000</v>
      </c>
      <c r="I41" s="151">
        <v>14074000</v>
      </c>
      <c r="J41" s="151">
        <v>14074000</v>
      </c>
      <c r="K41" s="151">
        <v>14200000</v>
      </c>
      <c r="L41" s="152">
        <v>14200000</v>
      </c>
    </row>
    <row r="42" spans="1:12" ht="45.75" customHeight="1" x14ac:dyDescent="0.25">
      <c r="A42" s="278" t="s">
        <v>856</v>
      </c>
      <c r="B42" s="279"/>
      <c r="C42" s="116" t="s">
        <v>52</v>
      </c>
      <c r="D42" s="116" t="s">
        <v>61</v>
      </c>
      <c r="E42" s="122" t="s">
        <v>857</v>
      </c>
      <c r="F42" s="123"/>
      <c r="G42" s="121">
        <v>13909000</v>
      </c>
      <c r="H42" s="151">
        <v>13909000</v>
      </c>
      <c r="I42" s="151">
        <v>14074000</v>
      </c>
      <c r="J42" s="151">
        <v>14074000</v>
      </c>
      <c r="K42" s="151">
        <v>14200000</v>
      </c>
      <c r="L42" s="152">
        <v>14200000</v>
      </c>
    </row>
    <row r="43" spans="1:12" ht="45.75" customHeight="1" x14ac:dyDescent="0.25">
      <c r="A43" s="278" t="s">
        <v>513</v>
      </c>
      <c r="B43" s="279"/>
      <c r="C43" s="116" t="s">
        <v>52</v>
      </c>
      <c r="D43" s="116" t="s">
        <v>61</v>
      </c>
      <c r="E43" s="122" t="s">
        <v>858</v>
      </c>
      <c r="F43" s="123"/>
      <c r="G43" s="121">
        <v>13909000</v>
      </c>
      <c r="H43" s="151">
        <v>13909000</v>
      </c>
      <c r="I43" s="151">
        <v>14074000</v>
      </c>
      <c r="J43" s="151">
        <v>14074000</v>
      </c>
      <c r="K43" s="151">
        <v>14200000</v>
      </c>
      <c r="L43" s="152">
        <v>14200000</v>
      </c>
    </row>
    <row r="44" spans="1:12" ht="45.75" customHeight="1" x14ac:dyDescent="0.25">
      <c r="A44" s="278" t="s">
        <v>111</v>
      </c>
      <c r="B44" s="279"/>
      <c r="C44" s="116" t="s">
        <v>52</v>
      </c>
      <c r="D44" s="116" t="s">
        <v>61</v>
      </c>
      <c r="E44" s="122" t="s">
        <v>858</v>
      </c>
      <c r="F44" s="122" t="s">
        <v>110</v>
      </c>
      <c r="G44" s="121">
        <v>11988000</v>
      </c>
      <c r="H44" s="151">
        <v>11988000</v>
      </c>
      <c r="I44" s="151">
        <v>11988000</v>
      </c>
      <c r="J44" s="151">
        <v>11988000</v>
      </c>
      <c r="K44" s="151">
        <v>11988000</v>
      </c>
      <c r="L44" s="152">
        <v>11988000</v>
      </c>
    </row>
    <row r="45" spans="1:12" ht="23.25" customHeight="1" x14ac:dyDescent="0.25">
      <c r="A45" s="278" t="s">
        <v>225</v>
      </c>
      <c r="B45" s="279"/>
      <c r="C45" s="116" t="s">
        <v>52</v>
      </c>
      <c r="D45" s="116" t="s">
        <v>61</v>
      </c>
      <c r="E45" s="122" t="s">
        <v>858</v>
      </c>
      <c r="F45" s="122" t="s">
        <v>222</v>
      </c>
      <c r="G45" s="121">
        <v>11988000</v>
      </c>
      <c r="H45" s="151">
        <v>11988000</v>
      </c>
      <c r="I45" s="151">
        <v>11988000</v>
      </c>
      <c r="J45" s="151">
        <v>11988000</v>
      </c>
      <c r="K45" s="151">
        <v>11988000</v>
      </c>
      <c r="L45" s="152">
        <v>11988000</v>
      </c>
    </row>
    <row r="46" spans="1:12" ht="23.25" customHeight="1" x14ac:dyDescent="0.25">
      <c r="A46" s="278" t="s">
        <v>107</v>
      </c>
      <c r="B46" s="279"/>
      <c r="C46" s="116" t="s">
        <v>52</v>
      </c>
      <c r="D46" s="116" t="s">
        <v>61</v>
      </c>
      <c r="E46" s="122" t="s">
        <v>858</v>
      </c>
      <c r="F46" s="122" t="s">
        <v>106</v>
      </c>
      <c r="G46" s="121">
        <v>1921000</v>
      </c>
      <c r="H46" s="151">
        <v>1921000</v>
      </c>
      <c r="I46" s="151">
        <v>2086000</v>
      </c>
      <c r="J46" s="151">
        <v>2086000</v>
      </c>
      <c r="K46" s="151">
        <v>2212000</v>
      </c>
      <c r="L46" s="152">
        <v>2212000</v>
      </c>
    </row>
    <row r="47" spans="1:12" ht="23.25" customHeight="1" x14ac:dyDescent="0.25">
      <c r="A47" s="278" t="s">
        <v>105</v>
      </c>
      <c r="B47" s="279"/>
      <c r="C47" s="116" t="s">
        <v>52</v>
      </c>
      <c r="D47" s="116" t="s">
        <v>61</v>
      </c>
      <c r="E47" s="122" t="s">
        <v>858</v>
      </c>
      <c r="F47" s="122" t="s">
        <v>104</v>
      </c>
      <c r="G47" s="121">
        <v>1921000</v>
      </c>
      <c r="H47" s="151">
        <v>1921000</v>
      </c>
      <c r="I47" s="151">
        <v>2086000</v>
      </c>
      <c r="J47" s="151">
        <v>2086000</v>
      </c>
      <c r="K47" s="151">
        <v>2212000</v>
      </c>
      <c r="L47" s="152">
        <v>2212000</v>
      </c>
    </row>
    <row r="48" spans="1:12" ht="15" customHeight="1" x14ac:dyDescent="0.25">
      <c r="A48" s="278" t="s">
        <v>449</v>
      </c>
      <c r="B48" s="279"/>
      <c r="C48" s="116" t="s">
        <v>52</v>
      </c>
      <c r="D48" s="116" t="s">
        <v>61</v>
      </c>
      <c r="E48" s="116" t="s">
        <v>448</v>
      </c>
      <c r="F48" s="116"/>
      <c r="G48" s="121">
        <v>1598000</v>
      </c>
      <c r="H48" s="151">
        <v>1598000</v>
      </c>
      <c r="I48" s="151">
        <v>1598000</v>
      </c>
      <c r="J48" s="151">
        <v>1598000</v>
      </c>
      <c r="K48" s="151">
        <v>1598000</v>
      </c>
      <c r="L48" s="152">
        <v>1598000</v>
      </c>
    </row>
    <row r="49" spans="1:12" ht="34.5" customHeight="1" x14ac:dyDescent="0.25">
      <c r="A49" s="278" t="s">
        <v>859</v>
      </c>
      <c r="B49" s="279"/>
      <c r="C49" s="116" t="s">
        <v>52</v>
      </c>
      <c r="D49" s="116" t="s">
        <v>61</v>
      </c>
      <c r="E49" s="122" t="s">
        <v>440</v>
      </c>
      <c r="F49" s="122"/>
      <c r="G49" s="121">
        <v>1598000</v>
      </c>
      <c r="H49" s="151">
        <v>1598000</v>
      </c>
      <c r="I49" s="151">
        <v>1598000</v>
      </c>
      <c r="J49" s="151">
        <v>1598000</v>
      </c>
      <c r="K49" s="151">
        <v>1598000</v>
      </c>
      <c r="L49" s="152">
        <v>1598000</v>
      </c>
    </row>
    <row r="50" spans="1:12" ht="23.25" customHeight="1" x14ac:dyDescent="0.25">
      <c r="A50" s="278" t="s">
        <v>860</v>
      </c>
      <c r="B50" s="279"/>
      <c r="C50" s="116" t="s">
        <v>52</v>
      </c>
      <c r="D50" s="116" t="s">
        <v>61</v>
      </c>
      <c r="E50" s="122" t="s">
        <v>439</v>
      </c>
      <c r="F50" s="123"/>
      <c r="G50" s="121">
        <v>1598000</v>
      </c>
      <c r="H50" s="151">
        <v>1598000</v>
      </c>
      <c r="I50" s="151">
        <v>1598000</v>
      </c>
      <c r="J50" s="151">
        <v>1598000</v>
      </c>
      <c r="K50" s="151">
        <v>1598000</v>
      </c>
      <c r="L50" s="152">
        <v>1598000</v>
      </c>
    </row>
    <row r="51" spans="1:12" ht="34.5" customHeight="1" x14ac:dyDescent="0.25">
      <c r="A51" s="278" t="s">
        <v>861</v>
      </c>
      <c r="B51" s="279"/>
      <c r="C51" s="116" t="s">
        <v>52</v>
      </c>
      <c r="D51" s="116" t="s">
        <v>61</v>
      </c>
      <c r="E51" s="122" t="s">
        <v>438</v>
      </c>
      <c r="F51" s="123"/>
      <c r="G51" s="121">
        <v>1598000</v>
      </c>
      <c r="H51" s="151">
        <v>1598000</v>
      </c>
      <c r="I51" s="151">
        <v>1598000</v>
      </c>
      <c r="J51" s="151">
        <v>1598000</v>
      </c>
      <c r="K51" s="151">
        <v>1598000</v>
      </c>
      <c r="L51" s="152">
        <v>1598000</v>
      </c>
    </row>
    <row r="52" spans="1:12" ht="45.75" customHeight="1" x14ac:dyDescent="0.25">
      <c r="A52" s="278" t="s">
        <v>111</v>
      </c>
      <c r="B52" s="279"/>
      <c r="C52" s="116" t="s">
        <v>52</v>
      </c>
      <c r="D52" s="116" t="s">
        <v>61</v>
      </c>
      <c r="E52" s="122" t="s">
        <v>438</v>
      </c>
      <c r="F52" s="122" t="s">
        <v>110</v>
      </c>
      <c r="G52" s="121">
        <v>1332000</v>
      </c>
      <c r="H52" s="151">
        <v>1332000</v>
      </c>
      <c r="I52" s="151">
        <v>1332000</v>
      </c>
      <c r="J52" s="151">
        <v>1332000</v>
      </c>
      <c r="K52" s="151">
        <v>1332000</v>
      </c>
      <c r="L52" s="152">
        <v>1332000</v>
      </c>
    </row>
    <row r="53" spans="1:12" ht="23.25" customHeight="1" x14ac:dyDescent="0.25">
      <c r="A53" s="278" t="s">
        <v>225</v>
      </c>
      <c r="B53" s="279"/>
      <c r="C53" s="116" t="s">
        <v>52</v>
      </c>
      <c r="D53" s="116" t="s">
        <v>61</v>
      </c>
      <c r="E53" s="122" t="s">
        <v>438</v>
      </c>
      <c r="F53" s="122" t="s">
        <v>222</v>
      </c>
      <c r="G53" s="121">
        <v>1332000</v>
      </c>
      <c r="H53" s="151">
        <v>1332000</v>
      </c>
      <c r="I53" s="151">
        <v>1332000</v>
      </c>
      <c r="J53" s="151">
        <v>1332000</v>
      </c>
      <c r="K53" s="151">
        <v>1332000</v>
      </c>
      <c r="L53" s="152">
        <v>1332000</v>
      </c>
    </row>
    <row r="54" spans="1:12" ht="23.25" customHeight="1" x14ac:dyDescent="0.25">
      <c r="A54" s="278" t="s">
        <v>107</v>
      </c>
      <c r="B54" s="279"/>
      <c r="C54" s="116" t="s">
        <v>52</v>
      </c>
      <c r="D54" s="116" t="s">
        <v>61</v>
      </c>
      <c r="E54" s="122" t="s">
        <v>438</v>
      </c>
      <c r="F54" s="122" t="s">
        <v>106</v>
      </c>
      <c r="G54" s="121">
        <v>266000</v>
      </c>
      <c r="H54" s="151">
        <v>266000</v>
      </c>
      <c r="I54" s="151">
        <v>266000</v>
      </c>
      <c r="J54" s="151">
        <v>266000</v>
      </c>
      <c r="K54" s="151">
        <v>266000</v>
      </c>
      <c r="L54" s="152">
        <v>266000</v>
      </c>
    </row>
    <row r="55" spans="1:12" ht="23.25" customHeight="1" x14ac:dyDescent="0.25">
      <c r="A55" s="278" t="s">
        <v>105</v>
      </c>
      <c r="B55" s="279"/>
      <c r="C55" s="116" t="s">
        <v>52</v>
      </c>
      <c r="D55" s="116" t="s">
        <v>61</v>
      </c>
      <c r="E55" s="122" t="s">
        <v>438</v>
      </c>
      <c r="F55" s="122" t="s">
        <v>104</v>
      </c>
      <c r="G55" s="121">
        <v>266000</v>
      </c>
      <c r="H55" s="151">
        <v>266000</v>
      </c>
      <c r="I55" s="151">
        <v>266000</v>
      </c>
      <c r="J55" s="151">
        <v>266000</v>
      </c>
      <c r="K55" s="151">
        <v>266000</v>
      </c>
      <c r="L55" s="152">
        <v>266000</v>
      </c>
    </row>
    <row r="56" spans="1:12" ht="15" customHeight="1" x14ac:dyDescent="0.25">
      <c r="A56" s="278" t="s">
        <v>284</v>
      </c>
      <c r="B56" s="279"/>
      <c r="C56" s="116" t="s">
        <v>52</v>
      </c>
      <c r="D56" s="116" t="s">
        <v>61</v>
      </c>
      <c r="E56" s="116" t="s">
        <v>283</v>
      </c>
      <c r="F56" s="116"/>
      <c r="G56" s="121">
        <v>996000</v>
      </c>
      <c r="H56" s="151">
        <v>996000</v>
      </c>
      <c r="I56" s="151">
        <v>996000</v>
      </c>
      <c r="J56" s="151">
        <v>996000</v>
      </c>
      <c r="K56" s="151">
        <v>996000</v>
      </c>
      <c r="L56" s="152">
        <v>996000</v>
      </c>
    </row>
    <row r="57" spans="1:12" ht="23.25" customHeight="1" x14ac:dyDescent="0.25">
      <c r="A57" s="278" t="s">
        <v>862</v>
      </c>
      <c r="B57" s="279"/>
      <c r="C57" s="116" t="s">
        <v>52</v>
      </c>
      <c r="D57" s="116" t="s">
        <v>61</v>
      </c>
      <c r="E57" s="122" t="s">
        <v>512</v>
      </c>
      <c r="F57" s="122"/>
      <c r="G57" s="121">
        <v>996000</v>
      </c>
      <c r="H57" s="151">
        <v>996000</v>
      </c>
      <c r="I57" s="151">
        <v>996000</v>
      </c>
      <c r="J57" s="151">
        <v>996000</v>
      </c>
      <c r="K57" s="151">
        <v>996000</v>
      </c>
      <c r="L57" s="152">
        <v>996000</v>
      </c>
    </row>
    <row r="58" spans="1:12" ht="34.5" customHeight="1" x14ac:dyDescent="0.25">
      <c r="A58" s="278" t="s">
        <v>863</v>
      </c>
      <c r="B58" s="279"/>
      <c r="C58" s="116" t="s">
        <v>52</v>
      </c>
      <c r="D58" s="116" t="s">
        <v>61</v>
      </c>
      <c r="E58" s="122" t="s">
        <v>864</v>
      </c>
      <c r="F58" s="123"/>
      <c r="G58" s="121">
        <v>996000</v>
      </c>
      <c r="H58" s="151">
        <v>996000</v>
      </c>
      <c r="I58" s="151">
        <v>996000</v>
      </c>
      <c r="J58" s="151">
        <v>996000</v>
      </c>
      <c r="K58" s="151">
        <v>996000</v>
      </c>
      <c r="L58" s="152">
        <v>996000</v>
      </c>
    </row>
    <row r="59" spans="1:12" ht="135.75" customHeight="1" x14ac:dyDescent="0.25">
      <c r="A59" s="278" t="s">
        <v>511</v>
      </c>
      <c r="B59" s="279"/>
      <c r="C59" s="116" t="s">
        <v>52</v>
      </c>
      <c r="D59" s="116" t="s">
        <v>61</v>
      </c>
      <c r="E59" s="122" t="s">
        <v>865</v>
      </c>
      <c r="F59" s="123"/>
      <c r="G59" s="121">
        <v>996000</v>
      </c>
      <c r="H59" s="151">
        <v>996000</v>
      </c>
      <c r="I59" s="151">
        <v>996000</v>
      </c>
      <c r="J59" s="151">
        <v>996000</v>
      </c>
      <c r="K59" s="151">
        <v>996000</v>
      </c>
      <c r="L59" s="152">
        <v>996000</v>
      </c>
    </row>
    <row r="60" spans="1:12" ht="45.75" customHeight="1" x14ac:dyDescent="0.25">
      <c r="A60" s="278" t="s">
        <v>111</v>
      </c>
      <c r="B60" s="279"/>
      <c r="C60" s="116" t="s">
        <v>52</v>
      </c>
      <c r="D60" s="116" t="s">
        <v>61</v>
      </c>
      <c r="E60" s="122" t="s">
        <v>865</v>
      </c>
      <c r="F60" s="122" t="s">
        <v>110</v>
      </c>
      <c r="G60" s="121">
        <v>792200</v>
      </c>
      <c r="H60" s="151">
        <v>792200</v>
      </c>
      <c r="I60" s="151">
        <v>792200</v>
      </c>
      <c r="J60" s="151">
        <v>792200</v>
      </c>
      <c r="K60" s="151">
        <v>792200</v>
      </c>
      <c r="L60" s="152">
        <v>792200</v>
      </c>
    </row>
    <row r="61" spans="1:12" ht="23.25" customHeight="1" x14ac:dyDescent="0.25">
      <c r="A61" s="278" t="s">
        <v>225</v>
      </c>
      <c r="B61" s="279"/>
      <c r="C61" s="116" t="s">
        <v>52</v>
      </c>
      <c r="D61" s="116" t="s">
        <v>61</v>
      </c>
      <c r="E61" s="122" t="s">
        <v>865</v>
      </c>
      <c r="F61" s="122" t="s">
        <v>222</v>
      </c>
      <c r="G61" s="121">
        <v>792200</v>
      </c>
      <c r="H61" s="151">
        <v>792200</v>
      </c>
      <c r="I61" s="151">
        <v>792200</v>
      </c>
      <c r="J61" s="151">
        <v>792200</v>
      </c>
      <c r="K61" s="151">
        <v>792200</v>
      </c>
      <c r="L61" s="152">
        <v>792200</v>
      </c>
    </row>
    <row r="62" spans="1:12" ht="23.25" customHeight="1" x14ac:dyDescent="0.25">
      <c r="A62" s="278" t="s">
        <v>107</v>
      </c>
      <c r="B62" s="279"/>
      <c r="C62" s="116" t="s">
        <v>52</v>
      </c>
      <c r="D62" s="116" t="s">
        <v>61</v>
      </c>
      <c r="E62" s="122" t="s">
        <v>865</v>
      </c>
      <c r="F62" s="122" t="s">
        <v>106</v>
      </c>
      <c r="G62" s="121">
        <v>203800</v>
      </c>
      <c r="H62" s="151">
        <v>203800</v>
      </c>
      <c r="I62" s="151">
        <v>203800</v>
      </c>
      <c r="J62" s="151">
        <v>203800</v>
      </c>
      <c r="K62" s="151">
        <v>203800</v>
      </c>
      <c r="L62" s="152">
        <v>203800</v>
      </c>
    </row>
    <row r="63" spans="1:12" ht="23.25" customHeight="1" x14ac:dyDescent="0.25">
      <c r="A63" s="278" t="s">
        <v>105</v>
      </c>
      <c r="B63" s="279"/>
      <c r="C63" s="116" t="s">
        <v>52</v>
      </c>
      <c r="D63" s="116" t="s">
        <v>61</v>
      </c>
      <c r="E63" s="122" t="s">
        <v>865</v>
      </c>
      <c r="F63" s="122" t="s">
        <v>104</v>
      </c>
      <c r="G63" s="121">
        <v>203800</v>
      </c>
      <c r="H63" s="151">
        <v>203800</v>
      </c>
      <c r="I63" s="151">
        <v>203800</v>
      </c>
      <c r="J63" s="151">
        <v>203800</v>
      </c>
      <c r="K63" s="151">
        <v>203800</v>
      </c>
      <c r="L63" s="152">
        <v>203800</v>
      </c>
    </row>
    <row r="64" spans="1:12" ht="23.25" customHeight="1" x14ac:dyDescent="0.25">
      <c r="A64" s="278" t="s">
        <v>134</v>
      </c>
      <c r="B64" s="279"/>
      <c r="C64" s="116" t="s">
        <v>52</v>
      </c>
      <c r="D64" s="116" t="s">
        <v>61</v>
      </c>
      <c r="E64" s="116" t="s">
        <v>133</v>
      </c>
      <c r="F64" s="116"/>
      <c r="G64" s="121">
        <v>441600800</v>
      </c>
      <c r="H64" s="151">
        <v>14436000</v>
      </c>
      <c r="I64" s="151">
        <v>441600800</v>
      </c>
      <c r="J64" s="151">
        <v>14436000</v>
      </c>
      <c r="K64" s="151">
        <v>441600800</v>
      </c>
      <c r="L64" s="152">
        <v>14436000</v>
      </c>
    </row>
    <row r="65" spans="1:12" ht="23.25" customHeight="1" x14ac:dyDescent="0.25">
      <c r="A65" s="278" t="s">
        <v>866</v>
      </c>
      <c r="B65" s="279"/>
      <c r="C65" s="116" t="s">
        <v>52</v>
      </c>
      <c r="D65" s="116" t="s">
        <v>61</v>
      </c>
      <c r="E65" s="122" t="s">
        <v>395</v>
      </c>
      <c r="F65" s="122"/>
      <c r="G65" s="121">
        <v>14436000</v>
      </c>
      <c r="H65" s="151">
        <v>14436000</v>
      </c>
      <c r="I65" s="151">
        <v>14436000</v>
      </c>
      <c r="J65" s="151">
        <v>14436000</v>
      </c>
      <c r="K65" s="151">
        <v>14436000</v>
      </c>
      <c r="L65" s="152">
        <v>14436000</v>
      </c>
    </row>
    <row r="66" spans="1:12" ht="34.5" customHeight="1" x14ac:dyDescent="0.25">
      <c r="A66" s="278" t="s">
        <v>510</v>
      </c>
      <c r="B66" s="279"/>
      <c r="C66" s="116" t="s">
        <v>52</v>
      </c>
      <c r="D66" s="116" t="s">
        <v>61</v>
      </c>
      <c r="E66" s="122" t="s">
        <v>509</v>
      </c>
      <c r="F66" s="123"/>
      <c r="G66" s="121">
        <v>14436000</v>
      </c>
      <c r="H66" s="151">
        <v>14436000</v>
      </c>
      <c r="I66" s="151">
        <v>14436000</v>
      </c>
      <c r="J66" s="151">
        <v>14436000</v>
      </c>
      <c r="K66" s="151">
        <v>14436000</v>
      </c>
      <c r="L66" s="152">
        <v>14436000</v>
      </c>
    </row>
    <row r="67" spans="1:12" ht="23.25" customHeight="1" x14ac:dyDescent="0.25">
      <c r="A67" s="278" t="s">
        <v>508</v>
      </c>
      <c r="B67" s="279"/>
      <c r="C67" s="116" t="s">
        <v>52</v>
      </c>
      <c r="D67" s="116" t="s">
        <v>61</v>
      </c>
      <c r="E67" s="122" t="s">
        <v>507</v>
      </c>
      <c r="F67" s="123"/>
      <c r="G67" s="121">
        <v>14436000</v>
      </c>
      <c r="H67" s="151">
        <v>14436000</v>
      </c>
      <c r="I67" s="151">
        <v>14436000</v>
      </c>
      <c r="J67" s="151">
        <v>14436000</v>
      </c>
      <c r="K67" s="151">
        <v>14436000</v>
      </c>
      <c r="L67" s="152">
        <v>14436000</v>
      </c>
    </row>
    <row r="68" spans="1:12" ht="45.75" customHeight="1" x14ac:dyDescent="0.25">
      <c r="A68" s="278" t="s">
        <v>111</v>
      </c>
      <c r="B68" s="279"/>
      <c r="C68" s="116" t="s">
        <v>52</v>
      </c>
      <c r="D68" s="116" t="s">
        <v>61</v>
      </c>
      <c r="E68" s="122" t="s">
        <v>507</v>
      </c>
      <c r="F68" s="122" t="s">
        <v>110</v>
      </c>
      <c r="G68" s="121">
        <v>12992000</v>
      </c>
      <c r="H68" s="151">
        <v>12992000</v>
      </c>
      <c r="I68" s="151">
        <v>12992000</v>
      </c>
      <c r="J68" s="151">
        <v>12992000</v>
      </c>
      <c r="K68" s="151">
        <v>12992000</v>
      </c>
      <c r="L68" s="152">
        <v>12992000</v>
      </c>
    </row>
    <row r="69" spans="1:12" ht="23.25" customHeight="1" x14ac:dyDescent="0.25">
      <c r="A69" s="278" t="s">
        <v>225</v>
      </c>
      <c r="B69" s="279"/>
      <c r="C69" s="116" t="s">
        <v>52</v>
      </c>
      <c r="D69" s="116" t="s">
        <v>61</v>
      </c>
      <c r="E69" s="122" t="s">
        <v>507</v>
      </c>
      <c r="F69" s="122" t="s">
        <v>222</v>
      </c>
      <c r="G69" s="121">
        <v>12992000</v>
      </c>
      <c r="H69" s="151">
        <v>12992000</v>
      </c>
      <c r="I69" s="151">
        <v>12992000</v>
      </c>
      <c r="J69" s="151">
        <v>12992000</v>
      </c>
      <c r="K69" s="151">
        <v>12992000</v>
      </c>
      <c r="L69" s="152">
        <v>12992000</v>
      </c>
    </row>
    <row r="70" spans="1:12" ht="23.25" customHeight="1" x14ac:dyDescent="0.25">
      <c r="A70" s="278" t="s">
        <v>107</v>
      </c>
      <c r="B70" s="279"/>
      <c r="C70" s="116" t="s">
        <v>52</v>
      </c>
      <c r="D70" s="116" t="s">
        <v>61</v>
      </c>
      <c r="E70" s="122" t="s">
        <v>507</v>
      </c>
      <c r="F70" s="122" t="s">
        <v>106</v>
      </c>
      <c r="G70" s="121">
        <v>1444000</v>
      </c>
      <c r="H70" s="151">
        <v>1444000</v>
      </c>
      <c r="I70" s="151">
        <v>1444000</v>
      </c>
      <c r="J70" s="151">
        <v>1444000</v>
      </c>
      <c r="K70" s="151">
        <v>1444000</v>
      </c>
      <c r="L70" s="152">
        <v>1444000</v>
      </c>
    </row>
    <row r="71" spans="1:12" ht="23.25" customHeight="1" x14ac:dyDescent="0.25">
      <c r="A71" s="278" t="s">
        <v>105</v>
      </c>
      <c r="B71" s="279"/>
      <c r="C71" s="116" t="s">
        <v>52</v>
      </c>
      <c r="D71" s="116" t="s">
        <v>61</v>
      </c>
      <c r="E71" s="122" t="s">
        <v>507</v>
      </c>
      <c r="F71" s="122" t="s">
        <v>104</v>
      </c>
      <c r="G71" s="121">
        <v>1444000</v>
      </c>
      <c r="H71" s="151">
        <v>1444000</v>
      </c>
      <c r="I71" s="151">
        <v>1444000</v>
      </c>
      <c r="J71" s="151">
        <v>1444000</v>
      </c>
      <c r="K71" s="151">
        <v>1444000</v>
      </c>
      <c r="L71" s="152">
        <v>1444000</v>
      </c>
    </row>
    <row r="72" spans="1:12" ht="15" customHeight="1" x14ac:dyDescent="0.25">
      <c r="A72" s="278" t="s">
        <v>132</v>
      </c>
      <c r="B72" s="279"/>
      <c r="C72" s="116" t="s">
        <v>52</v>
      </c>
      <c r="D72" s="116" t="s">
        <v>61</v>
      </c>
      <c r="E72" s="122" t="s">
        <v>131</v>
      </c>
      <c r="F72" s="122"/>
      <c r="G72" s="121">
        <v>427164800</v>
      </c>
      <c r="H72" s="151">
        <v>0</v>
      </c>
      <c r="I72" s="151">
        <v>427164800</v>
      </c>
      <c r="J72" s="151">
        <v>0</v>
      </c>
      <c r="K72" s="151">
        <v>427164800</v>
      </c>
      <c r="L72" s="152">
        <v>0</v>
      </c>
    </row>
    <row r="73" spans="1:12" ht="23.25" customHeight="1" x14ac:dyDescent="0.25">
      <c r="A73" s="278" t="s">
        <v>130</v>
      </c>
      <c r="B73" s="279"/>
      <c r="C73" s="116" t="s">
        <v>52</v>
      </c>
      <c r="D73" s="116" t="s">
        <v>61</v>
      </c>
      <c r="E73" s="122" t="s">
        <v>129</v>
      </c>
      <c r="F73" s="123"/>
      <c r="G73" s="121">
        <v>427164800</v>
      </c>
      <c r="H73" s="151">
        <v>0</v>
      </c>
      <c r="I73" s="151">
        <v>427164800</v>
      </c>
      <c r="J73" s="151">
        <v>0</v>
      </c>
      <c r="K73" s="151">
        <v>427164800</v>
      </c>
      <c r="L73" s="152">
        <v>0</v>
      </c>
    </row>
    <row r="74" spans="1:12" ht="15" customHeight="1" x14ac:dyDescent="0.25">
      <c r="A74" s="278" t="s">
        <v>128</v>
      </c>
      <c r="B74" s="279"/>
      <c r="C74" s="116" t="s">
        <v>52</v>
      </c>
      <c r="D74" s="116" t="s">
        <v>61</v>
      </c>
      <c r="E74" s="122" t="s">
        <v>127</v>
      </c>
      <c r="F74" s="123"/>
      <c r="G74" s="121">
        <v>311471900</v>
      </c>
      <c r="H74" s="151">
        <v>0</v>
      </c>
      <c r="I74" s="151">
        <v>311471900</v>
      </c>
      <c r="J74" s="151">
        <v>0</v>
      </c>
      <c r="K74" s="151">
        <v>311471900</v>
      </c>
      <c r="L74" s="152">
        <v>0</v>
      </c>
    </row>
    <row r="75" spans="1:12" ht="45.75" customHeight="1" x14ac:dyDescent="0.25">
      <c r="A75" s="278" t="s">
        <v>111</v>
      </c>
      <c r="B75" s="279"/>
      <c r="C75" s="116" t="s">
        <v>52</v>
      </c>
      <c r="D75" s="116" t="s">
        <v>61</v>
      </c>
      <c r="E75" s="122" t="s">
        <v>127</v>
      </c>
      <c r="F75" s="122" t="s">
        <v>110</v>
      </c>
      <c r="G75" s="121">
        <v>298120900</v>
      </c>
      <c r="H75" s="151">
        <v>0</v>
      </c>
      <c r="I75" s="151">
        <v>298120900</v>
      </c>
      <c r="J75" s="151">
        <v>0</v>
      </c>
      <c r="K75" s="151">
        <v>298120900</v>
      </c>
      <c r="L75" s="152">
        <v>0</v>
      </c>
    </row>
    <row r="76" spans="1:12" ht="23.25" customHeight="1" x14ac:dyDescent="0.25">
      <c r="A76" s="278" t="s">
        <v>225</v>
      </c>
      <c r="B76" s="279"/>
      <c r="C76" s="116" t="s">
        <v>52</v>
      </c>
      <c r="D76" s="116" t="s">
        <v>61</v>
      </c>
      <c r="E76" s="122" t="s">
        <v>127</v>
      </c>
      <c r="F76" s="122" t="s">
        <v>222</v>
      </c>
      <c r="G76" s="121">
        <v>298120900</v>
      </c>
      <c r="H76" s="151">
        <v>0</v>
      </c>
      <c r="I76" s="151">
        <v>298120900</v>
      </c>
      <c r="J76" s="151">
        <v>0</v>
      </c>
      <c r="K76" s="151">
        <v>298120900</v>
      </c>
      <c r="L76" s="152">
        <v>0</v>
      </c>
    </row>
    <row r="77" spans="1:12" ht="23.25" customHeight="1" x14ac:dyDescent="0.25">
      <c r="A77" s="278" t="s">
        <v>107</v>
      </c>
      <c r="B77" s="279"/>
      <c r="C77" s="116" t="s">
        <v>52</v>
      </c>
      <c r="D77" s="116" t="s">
        <v>61</v>
      </c>
      <c r="E77" s="122" t="s">
        <v>127</v>
      </c>
      <c r="F77" s="122" t="s">
        <v>106</v>
      </c>
      <c r="G77" s="121">
        <v>11601000</v>
      </c>
      <c r="H77" s="151">
        <v>0</v>
      </c>
      <c r="I77" s="151">
        <v>11601000</v>
      </c>
      <c r="J77" s="151">
        <v>0</v>
      </c>
      <c r="K77" s="151">
        <v>11601000</v>
      </c>
      <c r="L77" s="152">
        <v>0</v>
      </c>
    </row>
    <row r="78" spans="1:12" ht="23.25" customHeight="1" x14ac:dyDescent="0.25">
      <c r="A78" s="278" t="s">
        <v>105</v>
      </c>
      <c r="B78" s="279"/>
      <c r="C78" s="116" t="s">
        <v>52</v>
      </c>
      <c r="D78" s="116" t="s">
        <v>61</v>
      </c>
      <c r="E78" s="122" t="s">
        <v>127</v>
      </c>
      <c r="F78" s="122" t="s">
        <v>104</v>
      </c>
      <c r="G78" s="121">
        <v>11601000</v>
      </c>
      <c r="H78" s="151">
        <v>0</v>
      </c>
      <c r="I78" s="151">
        <v>11601000</v>
      </c>
      <c r="J78" s="151">
        <v>0</v>
      </c>
      <c r="K78" s="151">
        <v>11601000</v>
      </c>
      <c r="L78" s="152">
        <v>0</v>
      </c>
    </row>
    <row r="79" spans="1:12" ht="15" customHeight="1" x14ac:dyDescent="0.25">
      <c r="A79" s="278" t="s">
        <v>221</v>
      </c>
      <c r="B79" s="279"/>
      <c r="C79" s="116" t="s">
        <v>52</v>
      </c>
      <c r="D79" s="116" t="s">
        <v>61</v>
      </c>
      <c r="E79" s="122" t="s">
        <v>127</v>
      </c>
      <c r="F79" s="122" t="s">
        <v>64</v>
      </c>
      <c r="G79" s="121">
        <v>1750000</v>
      </c>
      <c r="H79" s="151">
        <v>0</v>
      </c>
      <c r="I79" s="151">
        <v>1750000</v>
      </c>
      <c r="J79" s="151">
        <v>0</v>
      </c>
      <c r="K79" s="151">
        <v>1750000</v>
      </c>
      <c r="L79" s="152">
        <v>0</v>
      </c>
    </row>
    <row r="80" spans="1:12" ht="15" customHeight="1" x14ac:dyDescent="0.25">
      <c r="A80" s="278" t="s">
        <v>220</v>
      </c>
      <c r="B80" s="279"/>
      <c r="C80" s="116" t="s">
        <v>52</v>
      </c>
      <c r="D80" s="116" t="s">
        <v>61</v>
      </c>
      <c r="E80" s="122" t="s">
        <v>127</v>
      </c>
      <c r="F80" s="122" t="s">
        <v>219</v>
      </c>
      <c r="G80" s="121">
        <v>1750000</v>
      </c>
      <c r="H80" s="151">
        <v>0</v>
      </c>
      <c r="I80" s="151">
        <v>1750000</v>
      </c>
      <c r="J80" s="151">
        <v>0</v>
      </c>
      <c r="K80" s="151">
        <v>1750000</v>
      </c>
      <c r="L80" s="152">
        <v>0</v>
      </c>
    </row>
    <row r="81" spans="1:12" ht="15" customHeight="1" x14ac:dyDescent="0.25">
      <c r="A81" s="278" t="s">
        <v>487</v>
      </c>
      <c r="B81" s="279"/>
      <c r="C81" s="116" t="s">
        <v>52</v>
      </c>
      <c r="D81" s="116" t="s">
        <v>61</v>
      </c>
      <c r="E81" s="122" t="s">
        <v>499</v>
      </c>
      <c r="F81" s="123"/>
      <c r="G81" s="121">
        <v>115692900</v>
      </c>
      <c r="H81" s="151">
        <v>0</v>
      </c>
      <c r="I81" s="151">
        <v>115692900</v>
      </c>
      <c r="J81" s="151">
        <v>0</v>
      </c>
      <c r="K81" s="151">
        <v>115692900</v>
      </c>
      <c r="L81" s="152">
        <v>0</v>
      </c>
    </row>
    <row r="82" spans="1:12" ht="45.75" customHeight="1" x14ac:dyDescent="0.25">
      <c r="A82" s="278" t="s">
        <v>111</v>
      </c>
      <c r="B82" s="279"/>
      <c r="C82" s="116" t="s">
        <v>52</v>
      </c>
      <c r="D82" s="116" t="s">
        <v>61</v>
      </c>
      <c r="E82" s="122" t="s">
        <v>499</v>
      </c>
      <c r="F82" s="122" t="s">
        <v>110</v>
      </c>
      <c r="G82" s="121">
        <v>108306200</v>
      </c>
      <c r="H82" s="151">
        <v>0</v>
      </c>
      <c r="I82" s="151">
        <v>108306200</v>
      </c>
      <c r="J82" s="151">
        <v>0</v>
      </c>
      <c r="K82" s="151">
        <v>108306200</v>
      </c>
      <c r="L82" s="152">
        <v>0</v>
      </c>
    </row>
    <row r="83" spans="1:12" ht="23.25" customHeight="1" x14ac:dyDescent="0.25">
      <c r="A83" s="278" t="s">
        <v>225</v>
      </c>
      <c r="B83" s="279"/>
      <c r="C83" s="116" t="s">
        <v>52</v>
      </c>
      <c r="D83" s="116" t="s">
        <v>61</v>
      </c>
      <c r="E83" s="122" t="s">
        <v>499</v>
      </c>
      <c r="F83" s="122" t="s">
        <v>222</v>
      </c>
      <c r="G83" s="121">
        <v>108306200</v>
      </c>
      <c r="H83" s="151">
        <v>0</v>
      </c>
      <c r="I83" s="151">
        <v>108306200</v>
      </c>
      <c r="J83" s="151">
        <v>0</v>
      </c>
      <c r="K83" s="151">
        <v>108306200</v>
      </c>
      <c r="L83" s="152">
        <v>0</v>
      </c>
    </row>
    <row r="84" spans="1:12" ht="23.25" customHeight="1" x14ac:dyDescent="0.25">
      <c r="A84" s="278" t="s">
        <v>107</v>
      </c>
      <c r="B84" s="279"/>
      <c r="C84" s="116" t="s">
        <v>52</v>
      </c>
      <c r="D84" s="116" t="s">
        <v>61</v>
      </c>
      <c r="E84" s="122" t="s">
        <v>499</v>
      </c>
      <c r="F84" s="122" t="s">
        <v>106</v>
      </c>
      <c r="G84" s="121">
        <v>7382000</v>
      </c>
      <c r="H84" s="151">
        <v>0</v>
      </c>
      <c r="I84" s="151">
        <v>7382000</v>
      </c>
      <c r="J84" s="151">
        <v>0</v>
      </c>
      <c r="K84" s="151">
        <v>7382000</v>
      </c>
      <c r="L84" s="152">
        <v>0</v>
      </c>
    </row>
    <row r="85" spans="1:12" ht="23.25" customHeight="1" x14ac:dyDescent="0.25">
      <c r="A85" s="278" t="s">
        <v>105</v>
      </c>
      <c r="B85" s="279"/>
      <c r="C85" s="116" t="s">
        <v>52</v>
      </c>
      <c r="D85" s="116" t="s">
        <v>61</v>
      </c>
      <c r="E85" s="122" t="s">
        <v>499</v>
      </c>
      <c r="F85" s="122" t="s">
        <v>104</v>
      </c>
      <c r="G85" s="121">
        <v>7382000</v>
      </c>
      <c r="H85" s="151">
        <v>0</v>
      </c>
      <c r="I85" s="151">
        <v>7382000</v>
      </c>
      <c r="J85" s="151">
        <v>0</v>
      </c>
      <c r="K85" s="151">
        <v>7382000</v>
      </c>
      <c r="L85" s="152">
        <v>0</v>
      </c>
    </row>
    <row r="86" spans="1:12" ht="15" customHeight="1" x14ac:dyDescent="0.25">
      <c r="A86" s="278" t="s">
        <v>221</v>
      </c>
      <c r="B86" s="279"/>
      <c r="C86" s="116" t="s">
        <v>52</v>
      </c>
      <c r="D86" s="116" t="s">
        <v>61</v>
      </c>
      <c r="E86" s="122" t="s">
        <v>499</v>
      </c>
      <c r="F86" s="122" t="s">
        <v>64</v>
      </c>
      <c r="G86" s="121">
        <v>4700</v>
      </c>
      <c r="H86" s="151">
        <v>0</v>
      </c>
      <c r="I86" s="151">
        <v>4700</v>
      </c>
      <c r="J86" s="151">
        <v>0</v>
      </c>
      <c r="K86" s="151">
        <v>4700</v>
      </c>
      <c r="L86" s="152">
        <v>0</v>
      </c>
    </row>
    <row r="87" spans="1:12" ht="15" customHeight="1" x14ac:dyDescent="0.25">
      <c r="A87" s="278" t="s">
        <v>220</v>
      </c>
      <c r="B87" s="279"/>
      <c r="C87" s="116" t="s">
        <v>52</v>
      </c>
      <c r="D87" s="116" t="s">
        <v>61</v>
      </c>
      <c r="E87" s="122" t="s">
        <v>499</v>
      </c>
      <c r="F87" s="122" t="s">
        <v>219</v>
      </c>
      <c r="G87" s="121">
        <v>4700</v>
      </c>
      <c r="H87" s="151">
        <v>0</v>
      </c>
      <c r="I87" s="151">
        <v>4700</v>
      </c>
      <c r="J87" s="151">
        <v>0</v>
      </c>
      <c r="K87" s="151">
        <v>4700</v>
      </c>
      <c r="L87" s="152">
        <v>0</v>
      </c>
    </row>
    <row r="88" spans="1:12" ht="23.25" customHeight="1" x14ac:dyDescent="0.25">
      <c r="A88" s="278" t="s">
        <v>369</v>
      </c>
      <c r="B88" s="279"/>
      <c r="C88" s="116" t="s">
        <v>52</v>
      </c>
      <c r="D88" s="116" t="s">
        <v>61</v>
      </c>
      <c r="E88" s="116" t="s">
        <v>368</v>
      </c>
      <c r="F88" s="116"/>
      <c r="G88" s="121">
        <v>3983000</v>
      </c>
      <c r="H88" s="151">
        <v>3983000</v>
      </c>
      <c r="I88" s="151">
        <v>3983000</v>
      </c>
      <c r="J88" s="151">
        <v>3983000</v>
      </c>
      <c r="K88" s="151">
        <v>3983000</v>
      </c>
      <c r="L88" s="152">
        <v>3983000</v>
      </c>
    </row>
    <row r="89" spans="1:12" ht="23.25" customHeight="1" x14ac:dyDescent="0.25">
      <c r="A89" s="278" t="s">
        <v>367</v>
      </c>
      <c r="B89" s="279"/>
      <c r="C89" s="116" t="s">
        <v>52</v>
      </c>
      <c r="D89" s="116" t="s">
        <v>61</v>
      </c>
      <c r="E89" s="122" t="s">
        <v>366</v>
      </c>
      <c r="F89" s="122"/>
      <c r="G89" s="121">
        <v>3983000</v>
      </c>
      <c r="H89" s="151">
        <v>3983000</v>
      </c>
      <c r="I89" s="151">
        <v>3983000</v>
      </c>
      <c r="J89" s="151">
        <v>3983000</v>
      </c>
      <c r="K89" s="151">
        <v>3983000</v>
      </c>
      <c r="L89" s="152">
        <v>3983000</v>
      </c>
    </row>
    <row r="90" spans="1:12" ht="45.75" customHeight="1" x14ac:dyDescent="0.25">
      <c r="A90" s="278" t="s">
        <v>867</v>
      </c>
      <c r="B90" s="279"/>
      <c r="C90" s="116" t="s">
        <v>52</v>
      </c>
      <c r="D90" s="116" t="s">
        <v>61</v>
      </c>
      <c r="E90" s="122" t="s">
        <v>365</v>
      </c>
      <c r="F90" s="123"/>
      <c r="G90" s="121">
        <v>3983000</v>
      </c>
      <c r="H90" s="151">
        <v>3983000</v>
      </c>
      <c r="I90" s="151">
        <v>3983000</v>
      </c>
      <c r="J90" s="151">
        <v>3983000</v>
      </c>
      <c r="K90" s="151">
        <v>3983000</v>
      </c>
      <c r="L90" s="152">
        <v>3983000</v>
      </c>
    </row>
    <row r="91" spans="1:12" ht="45.75" customHeight="1" x14ac:dyDescent="0.25">
      <c r="A91" s="278" t="s">
        <v>868</v>
      </c>
      <c r="B91" s="279"/>
      <c r="C91" s="116" t="s">
        <v>52</v>
      </c>
      <c r="D91" s="116" t="s">
        <v>61</v>
      </c>
      <c r="E91" s="122" t="s">
        <v>869</v>
      </c>
      <c r="F91" s="123"/>
      <c r="G91" s="121">
        <v>3983000</v>
      </c>
      <c r="H91" s="151">
        <v>3983000</v>
      </c>
      <c r="I91" s="151">
        <v>3983000</v>
      </c>
      <c r="J91" s="151">
        <v>3983000</v>
      </c>
      <c r="K91" s="151">
        <v>3983000</v>
      </c>
      <c r="L91" s="152">
        <v>3983000</v>
      </c>
    </row>
    <row r="92" spans="1:12" ht="45.75" customHeight="1" x14ac:dyDescent="0.25">
      <c r="A92" s="278" t="s">
        <v>111</v>
      </c>
      <c r="B92" s="279"/>
      <c r="C92" s="116" t="s">
        <v>52</v>
      </c>
      <c r="D92" s="116" t="s">
        <v>61</v>
      </c>
      <c r="E92" s="122" t="s">
        <v>869</v>
      </c>
      <c r="F92" s="122" t="s">
        <v>110</v>
      </c>
      <c r="G92" s="121">
        <v>3167800</v>
      </c>
      <c r="H92" s="151">
        <v>3167800</v>
      </c>
      <c r="I92" s="151">
        <v>3167800</v>
      </c>
      <c r="J92" s="151">
        <v>3167800</v>
      </c>
      <c r="K92" s="151">
        <v>3167800</v>
      </c>
      <c r="L92" s="152">
        <v>3167800</v>
      </c>
    </row>
    <row r="93" spans="1:12" ht="23.25" customHeight="1" x14ac:dyDescent="0.25">
      <c r="A93" s="278" t="s">
        <v>225</v>
      </c>
      <c r="B93" s="279"/>
      <c r="C93" s="116" t="s">
        <v>52</v>
      </c>
      <c r="D93" s="116" t="s">
        <v>61</v>
      </c>
      <c r="E93" s="122" t="s">
        <v>869</v>
      </c>
      <c r="F93" s="122" t="s">
        <v>222</v>
      </c>
      <c r="G93" s="121">
        <v>3167800</v>
      </c>
      <c r="H93" s="151">
        <v>3167800</v>
      </c>
      <c r="I93" s="151">
        <v>3167800</v>
      </c>
      <c r="J93" s="151">
        <v>3167800</v>
      </c>
      <c r="K93" s="151">
        <v>3167800</v>
      </c>
      <c r="L93" s="152">
        <v>3167800</v>
      </c>
    </row>
    <row r="94" spans="1:12" ht="23.25" customHeight="1" x14ac:dyDescent="0.25">
      <c r="A94" s="278" t="s">
        <v>107</v>
      </c>
      <c r="B94" s="279"/>
      <c r="C94" s="116" t="s">
        <v>52</v>
      </c>
      <c r="D94" s="116" t="s">
        <v>61</v>
      </c>
      <c r="E94" s="122" t="s">
        <v>869</v>
      </c>
      <c r="F94" s="122" t="s">
        <v>106</v>
      </c>
      <c r="G94" s="121">
        <v>815200</v>
      </c>
      <c r="H94" s="151">
        <v>815200</v>
      </c>
      <c r="I94" s="151">
        <v>815200</v>
      </c>
      <c r="J94" s="151">
        <v>815200</v>
      </c>
      <c r="K94" s="151">
        <v>815200</v>
      </c>
      <c r="L94" s="152">
        <v>815200</v>
      </c>
    </row>
    <row r="95" spans="1:12" ht="23.25" customHeight="1" x14ac:dyDescent="0.25">
      <c r="A95" s="278" t="s">
        <v>105</v>
      </c>
      <c r="B95" s="279"/>
      <c r="C95" s="116" t="s">
        <v>52</v>
      </c>
      <c r="D95" s="116" t="s">
        <v>61</v>
      </c>
      <c r="E95" s="122" t="s">
        <v>869</v>
      </c>
      <c r="F95" s="122" t="s">
        <v>104</v>
      </c>
      <c r="G95" s="121">
        <v>815200</v>
      </c>
      <c r="H95" s="151">
        <v>815200</v>
      </c>
      <c r="I95" s="151">
        <v>815200</v>
      </c>
      <c r="J95" s="151">
        <v>815200</v>
      </c>
      <c r="K95" s="151">
        <v>815200</v>
      </c>
      <c r="L95" s="152">
        <v>815200</v>
      </c>
    </row>
    <row r="96" spans="1:12" ht="23.25" customHeight="1" x14ac:dyDescent="0.25">
      <c r="A96" s="278" t="s">
        <v>364</v>
      </c>
      <c r="B96" s="279"/>
      <c r="C96" s="116" t="s">
        <v>52</v>
      </c>
      <c r="D96" s="116" t="s">
        <v>61</v>
      </c>
      <c r="E96" s="116" t="s">
        <v>363</v>
      </c>
      <c r="F96" s="116"/>
      <c r="G96" s="121">
        <v>736000</v>
      </c>
      <c r="H96" s="151">
        <v>736000</v>
      </c>
      <c r="I96" s="151">
        <v>736000</v>
      </c>
      <c r="J96" s="151">
        <v>736000</v>
      </c>
      <c r="K96" s="151">
        <v>736000</v>
      </c>
      <c r="L96" s="152">
        <v>736000</v>
      </c>
    </row>
    <row r="97" spans="1:12" ht="34.5" customHeight="1" x14ac:dyDescent="0.25">
      <c r="A97" s="278" t="s">
        <v>870</v>
      </c>
      <c r="B97" s="279"/>
      <c r="C97" s="116" t="s">
        <v>52</v>
      </c>
      <c r="D97" s="116" t="s">
        <v>61</v>
      </c>
      <c r="E97" s="122" t="s">
        <v>358</v>
      </c>
      <c r="F97" s="122"/>
      <c r="G97" s="121">
        <v>736000</v>
      </c>
      <c r="H97" s="151">
        <v>736000</v>
      </c>
      <c r="I97" s="151">
        <v>736000</v>
      </c>
      <c r="J97" s="151">
        <v>736000</v>
      </c>
      <c r="K97" s="151">
        <v>736000</v>
      </c>
      <c r="L97" s="152">
        <v>736000</v>
      </c>
    </row>
    <row r="98" spans="1:12" ht="34.5" customHeight="1" x14ac:dyDescent="0.25">
      <c r="A98" s="278" t="s">
        <v>871</v>
      </c>
      <c r="B98" s="279"/>
      <c r="C98" s="116" t="s">
        <v>52</v>
      </c>
      <c r="D98" s="116" t="s">
        <v>61</v>
      </c>
      <c r="E98" s="122" t="s">
        <v>357</v>
      </c>
      <c r="F98" s="123"/>
      <c r="G98" s="121">
        <v>736000</v>
      </c>
      <c r="H98" s="151">
        <v>736000</v>
      </c>
      <c r="I98" s="151">
        <v>736000</v>
      </c>
      <c r="J98" s="151">
        <v>736000</v>
      </c>
      <c r="K98" s="151">
        <v>736000</v>
      </c>
      <c r="L98" s="152">
        <v>736000</v>
      </c>
    </row>
    <row r="99" spans="1:12" ht="34.5" customHeight="1" x14ac:dyDescent="0.25">
      <c r="A99" s="278" t="s">
        <v>872</v>
      </c>
      <c r="B99" s="279"/>
      <c r="C99" s="116" t="s">
        <v>52</v>
      </c>
      <c r="D99" s="116" t="s">
        <v>61</v>
      </c>
      <c r="E99" s="122" t="s">
        <v>873</v>
      </c>
      <c r="F99" s="123"/>
      <c r="G99" s="121">
        <v>736000</v>
      </c>
      <c r="H99" s="151">
        <v>736000</v>
      </c>
      <c r="I99" s="151">
        <v>736000</v>
      </c>
      <c r="J99" s="151">
        <v>736000</v>
      </c>
      <c r="K99" s="151">
        <v>736000</v>
      </c>
      <c r="L99" s="152">
        <v>736000</v>
      </c>
    </row>
    <row r="100" spans="1:12" ht="45.75" customHeight="1" x14ac:dyDescent="0.25">
      <c r="A100" s="278" t="s">
        <v>111</v>
      </c>
      <c r="B100" s="279"/>
      <c r="C100" s="116" t="s">
        <v>52</v>
      </c>
      <c r="D100" s="116" t="s">
        <v>61</v>
      </c>
      <c r="E100" s="122" t="s">
        <v>873</v>
      </c>
      <c r="F100" s="122" t="s">
        <v>110</v>
      </c>
      <c r="G100" s="121">
        <v>607000</v>
      </c>
      <c r="H100" s="151">
        <v>607000</v>
      </c>
      <c r="I100" s="151">
        <v>607000</v>
      </c>
      <c r="J100" s="151">
        <v>607000</v>
      </c>
      <c r="K100" s="151">
        <v>607000</v>
      </c>
      <c r="L100" s="152">
        <v>607000</v>
      </c>
    </row>
    <row r="101" spans="1:12" ht="23.25" customHeight="1" x14ac:dyDescent="0.25">
      <c r="A101" s="278" t="s">
        <v>225</v>
      </c>
      <c r="B101" s="279"/>
      <c r="C101" s="116" t="s">
        <v>52</v>
      </c>
      <c r="D101" s="116" t="s">
        <v>61</v>
      </c>
      <c r="E101" s="122" t="s">
        <v>873</v>
      </c>
      <c r="F101" s="122" t="s">
        <v>222</v>
      </c>
      <c r="G101" s="121">
        <v>607000</v>
      </c>
      <c r="H101" s="151">
        <v>607000</v>
      </c>
      <c r="I101" s="151">
        <v>607000</v>
      </c>
      <c r="J101" s="151">
        <v>607000</v>
      </c>
      <c r="K101" s="151">
        <v>607000</v>
      </c>
      <c r="L101" s="152">
        <v>607000</v>
      </c>
    </row>
    <row r="102" spans="1:12" ht="23.25" customHeight="1" x14ac:dyDescent="0.25">
      <c r="A102" s="278" t="s">
        <v>107</v>
      </c>
      <c r="B102" s="279"/>
      <c r="C102" s="116" t="s">
        <v>52</v>
      </c>
      <c r="D102" s="116" t="s">
        <v>61</v>
      </c>
      <c r="E102" s="122" t="s">
        <v>873</v>
      </c>
      <c r="F102" s="122" t="s">
        <v>106</v>
      </c>
      <c r="G102" s="121">
        <v>129000</v>
      </c>
      <c r="H102" s="151">
        <v>129000</v>
      </c>
      <c r="I102" s="151">
        <v>129000</v>
      </c>
      <c r="J102" s="151">
        <v>129000</v>
      </c>
      <c r="K102" s="151">
        <v>129000</v>
      </c>
      <c r="L102" s="152">
        <v>129000</v>
      </c>
    </row>
    <row r="103" spans="1:12" ht="23.25" customHeight="1" x14ac:dyDescent="0.25">
      <c r="A103" s="278" t="s">
        <v>105</v>
      </c>
      <c r="B103" s="279"/>
      <c r="C103" s="116" t="s">
        <v>52</v>
      </c>
      <c r="D103" s="116" t="s">
        <v>61</v>
      </c>
      <c r="E103" s="122" t="s">
        <v>873</v>
      </c>
      <c r="F103" s="122" t="s">
        <v>104</v>
      </c>
      <c r="G103" s="121">
        <v>129000</v>
      </c>
      <c r="H103" s="151">
        <v>129000</v>
      </c>
      <c r="I103" s="151">
        <v>129000</v>
      </c>
      <c r="J103" s="151">
        <v>129000</v>
      </c>
      <c r="K103" s="151">
        <v>129000</v>
      </c>
      <c r="L103" s="152">
        <v>129000</v>
      </c>
    </row>
    <row r="104" spans="1:12" ht="15" customHeight="1" x14ac:dyDescent="0.25">
      <c r="A104" s="278" t="s">
        <v>287</v>
      </c>
      <c r="B104" s="279"/>
      <c r="C104" s="116" t="s">
        <v>52</v>
      </c>
      <c r="D104" s="116" t="s">
        <v>61</v>
      </c>
      <c r="E104" s="116" t="s">
        <v>286</v>
      </c>
      <c r="F104" s="116"/>
      <c r="G104" s="121">
        <v>897000</v>
      </c>
      <c r="H104" s="151">
        <v>0</v>
      </c>
      <c r="I104" s="151">
        <v>897000</v>
      </c>
      <c r="J104" s="151">
        <v>0</v>
      </c>
      <c r="K104" s="151">
        <v>897000</v>
      </c>
      <c r="L104" s="152">
        <v>0</v>
      </c>
    </row>
    <row r="105" spans="1:12" ht="15" customHeight="1" x14ac:dyDescent="0.25">
      <c r="A105" s="278" t="s">
        <v>664</v>
      </c>
      <c r="B105" s="279"/>
      <c r="C105" s="116" t="s">
        <v>52</v>
      </c>
      <c r="D105" s="116" t="s">
        <v>61</v>
      </c>
      <c r="E105" s="122" t="s">
        <v>300</v>
      </c>
      <c r="F105" s="123"/>
      <c r="G105" s="121">
        <v>897000</v>
      </c>
      <c r="H105" s="151">
        <v>0</v>
      </c>
      <c r="I105" s="151">
        <v>897000</v>
      </c>
      <c r="J105" s="151">
        <v>0</v>
      </c>
      <c r="K105" s="151">
        <v>897000</v>
      </c>
      <c r="L105" s="152">
        <v>0</v>
      </c>
    </row>
    <row r="106" spans="1:12" ht="15" customHeight="1" x14ac:dyDescent="0.25">
      <c r="A106" s="278" t="s">
        <v>103</v>
      </c>
      <c r="B106" s="279"/>
      <c r="C106" s="116" t="s">
        <v>52</v>
      </c>
      <c r="D106" s="116" t="s">
        <v>61</v>
      </c>
      <c r="E106" s="122" t="s">
        <v>300</v>
      </c>
      <c r="F106" s="122" t="s">
        <v>102</v>
      </c>
      <c r="G106" s="121">
        <v>897000</v>
      </c>
      <c r="H106" s="151">
        <v>0</v>
      </c>
      <c r="I106" s="151">
        <v>897000</v>
      </c>
      <c r="J106" s="151">
        <v>0</v>
      </c>
      <c r="K106" s="151">
        <v>897000</v>
      </c>
      <c r="L106" s="152">
        <v>0</v>
      </c>
    </row>
    <row r="107" spans="1:12" ht="23.25" customHeight="1" x14ac:dyDescent="0.25">
      <c r="A107" s="278" t="s">
        <v>276</v>
      </c>
      <c r="B107" s="279"/>
      <c r="C107" s="116" t="s">
        <v>52</v>
      </c>
      <c r="D107" s="116" t="s">
        <v>61</v>
      </c>
      <c r="E107" s="122" t="s">
        <v>300</v>
      </c>
      <c r="F107" s="122" t="s">
        <v>274</v>
      </c>
      <c r="G107" s="121">
        <v>897000</v>
      </c>
      <c r="H107" s="151">
        <v>0</v>
      </c>
      <c r="I107" s="151">
        <v>897000</v>
      </c>
      <c r="J107" s="151">
        <v>0</v>
      </c>
      <c r="K107" s="151">
        <v>897000</v>
      </c>
      <c r="L107" s="152">
        <v>0</v>
      </c>
    </row>
    <row r="108" spans="1:12" ht="34.5" customHeight="1" x14ac:dyDescent="0.25">
      <c r="A108" s="278" t="s">
        <v>230</v>
      </c>
      <c r="B108" s="279"/>
      <c r="C108" s="116" t="s">
        <v>52</v>
      </c>
      <c r="D108" s="116" t="s">
        <v>223</v>
      </c>
      <c r="E108" s="117"/>
      <c r="F108" s="117"/>
      <c r="G108" s="121">
        <v>69773499.799999997</v>
      </c>
      <c r="H108" s="151">
        <v>0</v>
      </c>
      <c r="I108" s="151">
        <v>69773499.799999997</v>
      </c>
      <c r="J108" s="151">
        <v>0</v>
      </c>
      <c r="K108" s="151">
        <v>69773499.799999997</v>
      </c>
      <c r="L108" s="152">
        <v>0</v>
      </c>
    </row>
    <row r="109" spans="1:12" ht="23.25" customHeight="1" x14ac:dyDescent="0.25">
      <c r="A109" s="278" t="s">
        <v>134</v>
      </c>
      <c r="B109" s="279"/>
      <c r="C109" s="116" t="s">
        <v>52</v>
      </c>
      <c r="D109" s="116" t="s">
        <v>223</v>
      </c>
      <c r="E109" s="116" t="s">
        <v>133</v>
      </c>
      <c r="F109" s="116"/>
      <c r="G109" s="121">
        <v>42958300</v>
      </c>
      <c r="H109" s="151">
        <v>0</v>
      </c>
      <c r="I109" s="151">
        <v>42958300</v>
      </c>
      <c r="J109" s="151">
        <v>0</v>
      </c>
      <c r="K109" s="151">
        <v>42958300</v>
      </c>
      <c r="L109" s="152">
        <v>0</v>
      </c>
    </row>
    <row r="110" spans="1:12" ht="15" customHeight="1" x14ac:dyDescent="0.25">
      <c r="A110" s="278" t="s">
        <v>132</v>
      </c>
      <c r="B110" s="279"/>
      <c r="C110" s="116" t="s">
        <v>52</v>
      </c>
      <c r="D110" s="116" t="s">
        <v>223</v>
      </c>
      <c r="E110" s="122" t="s">
        <v>131</v>
      </c>
      <c r="F110" s="122"/>
      <c r="G110" s="121">
        <v>42958300</v>
      </c>
      <c r="H110" s="151">
        <v>0</v>
      </c>
      <c r="I110" s="151">
        <v>42958300</v>
      </c>
      <c r="J110" s="151">
        <v>0</v>
      </c>
      <c r="K110" s="151">
        <v>42958300</v>
      </c>
      <c r="L110" s="152">
        <v>0</v>
      </c>
    </row>
    <row r="111" spans="1:12" ht="23.25" customHeight="1" x14ac:dyDescent="0.25">
      <c r="A111" s="278" t="s">
        <v>130</v>
      </c>
      <c r="B111" s="279"/>
      <c r="C111" s="116" t="s">
        <v>52</v>
      </c>
      <c r="D111" s="116" t="s">
        <v>223</v>
      </c>
      <c r="E111" s="122" t="s">
        <v>129</v>
      </c>
      <c r="F111" s="123"/>
      <c r="G111" s="121">
        <v>42958300</v>
      </c>
      <c r="H111" s="151">
        <v>0</v>
      </c>
      <c r="I111" s="151">
        <v>42958300</v>
      </c>
      <c r="J111" s="151">
        <v>0</v>
      </c>
      <c r="K111" s="151">
        <v>42958300</v>
      </c>
      <c r="L111" s="152">
        <v>0</v>
      </c>
    </row>
    <row r="112" spans="1:12" ht="15" customHeight="1" x14ac:dyDescent="0.25">
      <c r="A112" s="278" t="s">
        <v>234</v>
      </c>
      <c r="B112" s="279"/>
      <c r="C112" s="116" t="s">
        <v>52</v>
      </c>
      <c r="D112" s="116" t="s">
        <v>223</v>
      </c>
      <c r="E112" s="122" t="s">
        <v>232</v>
      </c>
      <c r="F112" s="123"/>
      <c r="G112" s="121">
        <v>42958300</v>
      </c>
      <c r="H112" s="151">
        <v>0</v>
      </c>
      <c r="I112" s="151">
        <v>42958300</v>
      </c>
      <c r="J112" s="151">
        <v>0</v>
      </c>
      <c r="K112" s="151">
        <v>42958300</v>
      </c>
      <c r="L112" s="152">
        <v>0</v>
      </c>
    </row>
    <row r="113" spans="1:12" ht="45.75" customHeight="1" x14ac:dyDescent="0.25">
      <c r="A113" s="278" t="s">
        <v>111</v>
      </c>
      <c r="B113" s="279"/>
      <c r="C113" s="116" t="s">
        <v>52</v>
      </c>
      <c r="D113" s="116" t="s">
        <v>223</v>
      </c>
      <c r="E113" s="122" t="s">
        <v>232</v>
      </c>
      <c r="F113" s="122" t="s">
        <v>110</v>
      </c>
      <c r="G113" s="121">
        <v>40013300</v>
      </c>
      <c r="H113" s="151">
        <v>0</v>
      </c>
      <c r="I113" s="151">
        <v>40013300</v>
      </c>
      <c r="J113" s="151">
        <v>0</v>
      </c>
      <c r="K113" s="151">
        <v>40013300</v>
      </c>
      <c r="L113" s="152">
        <v>0</v>
      </c>
    </row>
    <row r="114" spans="1:12" ht="23.25" customHeight="1" x14ac:dyDescent="0.25">
      <c r="A114" s="278" t="s">
        <v>225</v>
      </c>
      <c r="B114" s="279"/>
      <c r="C114" s="116" t="s">
        <v>52</v>
      </c>
      <c r="D114" s="116" t="s">
        <v>223</v>
      </c>
      <c r="E114" s="122" t="s">
        <v>232</v>
      </c>
      <c r="F114" s="122" t="s">
        <v>222</v>
      </c>
      <c r="G114" s="121">
        <v>40013300</v>
      </c>
      <c r="H114" s="151">
        <v>0</v>
      </c>
      <c r="I114" s="151">
        <v>40013300</v>
      </c>
      <c r="J114" s="151">
        <v>0</v>
      </c>
      <c r="K114" s="151">
        <v>40013300</v>
      </c>
      <c r="L114" s="152">
        <v>0</v>
      </c>
    </row>
    <row r="115" spans="1:12" ht="23.25" customHeight="1" x14ac:dyDescent="0.25">
      <c r="A115" s="278" t="s">
        <v>107</v>
      </c>
      <c r="B115" s="279"/>
      <c r="C115" s="116" t="s">
        <v>52</v>
      </c>
      <c r="D115" s="116" t="s">
        <v>223</v>
      </c>
      <c r="E115" s="122" t="s">
        <v>232</v>
      </c>
      <c r="F115" s="122" t="s">
        <v>106</v>
      </c>
      <c r="G115" s="121">
        <v>2895000</v>
      </c>
      <c r="H115" s="151">
        <v>0</v>
      </c>
      <c r="I115" s="151">
        <v>2895000</v>
      </c>
      <c r="J115" s="151">
        <v>0</v>
      </c>
      <c r="K115" s="151">
        <v>2895000</v>
      </c>
      <c r="L115" s="152">
        <v>0</v>
      </c>
    </row>
    <row r="116" spans="1:12" ht="23.25" customHeight="1" x14ac:dyDescent="0.25">
      <c r="A116" s="278" t="s">
        <v>105</v>
      </c>
      <c r="B116" s="279"/>
      <c r="C116" s="116" t="s">
        <v>52</v>
      </c>
      <c r="D116" s="116" t="s">
        <v>223</v>
      </c>
      <c r="E116" s="122" t="s">
        <v>232</v>
      </c>
      <c r="F116" s="122" t="s">
        <v>104</v>
      </c>
      <c r="G116" s="121">
        <v>2895000</v>
      </c>
      <c r="H116" s="151">
        <v>0</v>
      </c>
      <c r="I116" s="151">
        <v>2895000</v>
      </c>
      <c r="J116" s="151">
        <v>0</v>
      </c>
      <c r="K116" s="151">
        <v>2895000</v>
      </c>
      <c r="L116" s="152">
        <v>0</v>
      </c>
    </row>
    <row r="117" spans="1:12" ht="15" customHeight="1" x14ac:dyDescent="0.25">
      <c r="A117" s="278" t="s">
        <v>221</v>
      </c>
      <c r="B117" s="279"/>
      <c r="C117" s="116" t="s">
        <v>52</v>
      </c>
      <c r="D117" s="116" t="s">
        <v>223</v>
      </c>
      <c r="E117" s="122" t="s">
        <v>232</v>
      </c>
      <c r="F117" s="122" t="s">
        <v>64</v>
      </c>
      <c r="G117" s="121">
        <v>50000</v>
      </c>
      <c r="H117" s="151">
        <v>0</v>
      </c>
      <c r="I117" s="151">
        <v>50000</v>
      </c>
      <c r="J117" s="151">
        <v>0</v>
      </c>
      <c r="K117" s="151">
        <v>50000</v>
      </c>
      <c r="L117" s="152">
        <v>0</v>
      </c>
    </row>
    <row r="118" spans="1:12" ht="15" customHeight="1" x14ac:dyDescent="0.25">
      <c r="A118" s="278" t="s">
        <v>220</v>
      </c>
      <c r="B118" s="279"/>
      <c r="C118" s="116" t="s">
        <v>52</v>
      </c>
      <c r="D118" s="116" t="s">
        <v>223</v>
      </c>
      <c r="E118" s="122" t="s">
        <v>232</v>
      </c>
      <c r="F118" s="122" t="s">
        <v>219</v>
      </c>
      <c r="G118" s="121">
        <v>50000</v>
      </c>
      <c r="H118" s="151">
        <v>0</v>
      </c>
      <c r="I118" s="151">
        <v>50000</v>
      </c>
      <c r="J118" s="151">
        <v>0</v>
      </c>
      <c r="K118" s="151">
        <v>50000</v>
      </c>
      <c r="L118" s="152">
        <v>0</v>
      </c>
    </row>
    <row r="119" spans="1:12" ht="23.25" customHeight="1" x14ac:dyDescent="0.25">
      <c r="A119" s="278" t="s">
        <v>229</v>
      </c>
      <c r="B119" s="279"/>
      <c r="C119" s="116" t="s">
        <v>52</v>
      </c>
      <c r="D119" s="116" t="s">
        <v>223</v>
      </c>
      <c r="E119" s="116" t="s">
        <v>228</v>
      </c>
      <c r="F119" s="116"/>
      <c r="G119" s="121">
        <v>26815199.800000001</v>
      </c>
      <c r="H119" s="151">
        <v>0</v>
      </c>
      <c r="I119" s="151">
        <v>26815199.800000001</v>
      </c>
      <c r="J119" s="151">
        <v>0</v>
      </c>
      <c r="K119" s="151">
        <v>26815199.800000001</v>
      </c>
      <c r="L119" s="152">
        <v>0</v>
      </c>
    </row>
    <row r="120" spans="1:12" ht="15" customHeight="1" x14ac:dyDescent="0.25">
      <c r="A120" s="278" t="s">
        <v>227</v>
      </c>
      <c r="B120" s="279"/>
      <c r="C120" s="116" t="s">
        <v>52</v>
      </c>
      <c r="D120" s="116" t="s">
        <v>223</v>
      </c>
      <c r="E120" s="122" t="s">
        <v>226</v>
      </c>
      <c r="F120" s="123"/>
      <c r="G120" s="121">
        <v>26815199.800000001</v>
      </c>
      <c r="H120" s="151">
        <v>0</v>
      </c>
      <c r="I120" s="151">
        <v>26815199.800000001</v>
      </c>
      <c r="J120" s="151">
        <v>0</v>
      </c>
      <c r="K120" s="151">
        <v>26815199.800000001</v>
      </c>
      <c r="L120" s="152">
        <v>0</v>
      </c>
    </row>
    <row r="121" spans="1:12" ht="45.75" customHeight="1" x14ac:dyDescent="0.25">
      <c r="A121" s="278" t="s">
        <v>111</v>
      </c>
      <c r="B121" s="279"/>
      <c r="C121" s="116" t="s">
        <v>52</v>
      </c>
      <c r="D121" s="116" t="s">
        <v>223</v>
      </c>
      <c r="E121" s="122" t="s">
        <v>226</v>
      </c>
      <c r="F121" s="122" t="s">
        <v>110</v>
      </c>
      <c r="G121" s="121">
        <v>23630939.390000001</v>
      </c>
      <c r="H121" s="151">
        <v>0</v>
      </c>
      <c r="I121" s="151">
        <v>23630939.390000001</v>
      </c>
      <c r="J121" s="151">
        <v>0</v>
      </c>
      <c r="K121" s="151">
        <v>23630939.390000001</v>
      </c>
      <c r="L121" s="152">
        <v>0</v>
      </c>
    </row>
    <row r="122" spans="1:12" ht="23.25" customHeight="1" x14ac:dyDescent="0.25">
      <c r="A122" s="278" t="s">
        <v>225</v>
      </c>
      <c r="B122" s="279"/>
      <c r="C122" s="116" t="s">
        <v>52</v>
      </c>
      <c r="D122" s="116" t="s">
        <v>223</v>
      </c>
      <c r="E122" s="122" t="s">
        <v>226</v>
      </c>
      <c r="F122" s="122" t="s">
        <v>222</v>
      </c>
      <c r="G122" s="121">
        <v>23630939.390000001</v>
      </c>
      <c r="H122" s="151">
        <v>0</v>
      </c>
      <c r="I122" s="151">
        <v>23630939.390000001</v>
      </c>
      <c r="J122" s="151">
        <v>0</v>
      </c>
      <c r="K122" s="151">
        <v>23630939.390000001</v>
      </c>
      <c r="L122" s="152">
        <v>0</v>
      </c>
    </row>
    <row r="123" spans="1:12" ht="23.25" customHeight="1" x14ac:dyDescent="0.25">
      <c r="A123" s="278" t="s">
        <v>107</v>
      </c>
      <c r="B123" s="279"/>
      <c r="C123" s="116" t="s">
        <v>52</v>
      </c>
      <c r="D123" s="116" t="s">
        <v>223</v>
      </c>
      <c r="E123" s="122" t="s">
        <v>226</v>
      </c>
      <c r="F123" s="122" t="s">
        <v>106</v>
      </c>
      <c r="G123" s="121">
        <v>3096260.41</v>
      </c>
      <c r="H123" s="151">
        <v>0</v>
      </c>
      <c r="I123" s="151">
        <v>3096260.41</v>
      </c>
      <c r="J123" s="151">
        <v>0</v>
      </c>
      <c r="K123" s="151">
        <v>3096260.41</v>
      </c>
      <c r="L123" s="152">
        <v>0</v>
      </c>
    </row>
    <row r="124" spans="1:12" ht="23.25" customHeight="1" x14ac:dyDescent="0.25">
      <c r="A124" s="278" t="s">
        <v>105</v>
      </c>
      <c r="B124" s="279"/>
      <c r="C124" s="116" t="s">
        <v>52</v>
      </c>
      <c r="D124" s="116" t="s">
        <v>223</v>
      </c>
      <c r="E124" s="122" t="s">
        <v>226</v>
      </c>
      <c r="F124" s="122" t="s">
        <v>104</v>
      </c>
      <c r="G124" s="121">
        <v>3096260.41</v>
      </c>
      <c r="H124" s="151">
        <v>0</v>
      </c>
      <c r="I124" s="151">
        <v>3096260.41</v>
      </c>
      <c r="J124" s="151">
        <v>0</v>
      </c>
      <c r="K124" s="151">
        <v>3096260.41</v>
      </c>
      <c r="L124" s="152">
        <v>0</v>
      </c>
    </row>
    <row r="125" spans="1:12" ht="15" customHeight="1" x14ac:dyDescent="0.25">
      <c r="A125" s="278" t="s">
        <v>221</v>
      </c>
      <c r="B125" s="279"/>
      <c r="C125" s="116" t="s">
        <v>52</v>
      </c>
      <c r="D125" s="116" t="s">
        <v>223</v>
      </c>
      <c r="E125" s="122" t="s">
        <v>226</v>
      </c>
      <c r="F125" s="122" t="s">
        <v>64</v>
      </c>
      <c r="G125" s="121">
        <v>88000</v>
      </c>
      <c r="H125" s="151">
        <v>0</v>
      </c>
      <c r="I125" s="151">
        <v>88000</v>
      </c>
      <c r="J125" s="151">
        <v>0</v>
      </c>
      <c r="K125" s="151">
        <v>88000</v>
      </c>
      <c r="L125" s="152">
        <v>0</v>
      </c>
    </row>
    <row r="126" spans="1:12" ht="15" customHeight="1" x14ac:dyDescent="0.25">
      <c r="A126" s="278" t="s">
        <v>220</v>
      </c>
      <c r="B126" s="279"/>
      <c r="C126" s="116" t="s">
        <v>52</v>
      </c>
      <c r="D126" s="116" t="s">
        <v>223</v>
      </c>
      <c r="E126" s="122" t="s">
        <v>226</v>
      </c>
      <c r="F126" s="122" t="s">
        <v>219</v>
      </c>
      <c r="G126" s="121">
        <v>88000</v>
      </c>
      <c r="H126" s="151">
        <v>0</v>
      </c>
      <c r="I126" s="151">
        <v>88000</v>
      </c>
      <c r="J126" s="151">
        <v>0</v>
      </c>
      <c r="K126" s="151">
        <v>88000</v>
      </c>
      <c r="L126" s="152">
        <v>0</v>
      </c>
    </row>
    <row r="127" spans="1:12" ht="15" customHeight="1" x14ac:dyDescent="0.25">
      <c r="A127" s="278" t="s">
        <v>506</v>
      </c>
      <c r="B127" s="279"/>
      <c r="C127" s="116" t="s">
        <v>52</v>
      </c>
      <c r="D127" s="116" t="s">
        <v>94</v>
      </c>
      <c r="E127" s="117"/>
      <c r="F127" s="117"/>
      <c r="G127" s="121">
        <v>31000000</v>
      </c>
      <c r="H127" s="151">
        <v>0</v>
      </c>
      <c r="I127" s="151">
        <v>31000000</v>
      </c>
      <c r="J127" s="151">
        <v>0</v>
      </c>
      <c r="K127" s="151">
        <v>31000000</v>
      </c>
      <c r="L127" s="152">
        <v>0</v>
      </c>
    </row>
    <row r="128" spans="1:12" ht="15" customHeight="1" x14ac:dyDescent="0.25">
      <c r="A128" s="278" t="s">
        <v>287</v>
      </c>
      <c r="B128" s="279"/>
      <c r="C128" s="116" t="s">
        <v>52</v>
      </c>
      <c r="D128" s="116" t="s">
        <v>94</v>
      </c>
      <c r="E128" s="116" t="s">
        <v>286</v>
      </c>
      <c r="F128" s="116"/>
      <c r="G128" s="121">
        <v>31000000</v>
      </c>
      <c r="H128" s="151">
        <v>0</v>
      </c>
      <c r="I128" s="151">
        <v>31000000</v>
      </c>
      <c r="J128" s="151">
        <v>0</v>
      </c>
      <c r="K128" s="151">
        <v>31000000</v>
      </c>
      <c r="L128" s="152">
        <v>0</v>
      </c>
    </row>
    <row r="129" spans="1:12" ht="15" customHeight="1" x14ac:dyDescent="0.25">
      <c r="A129" s="278" t="s">
        <v>505</v>
      </c>
      <c r="B129" s="279"/>
      <c r="C129" s="116" t="s">
        <v>52</v>
      </c>
      <c r="D129" s="116" t="s">
        <v>94</v>
      </c>
      <c r="E129" s="122" t="s">
        <v>504</v>
      </c>
      <c r="F129" s="123"/>
      <c r="G129" s="121">
        <v>30000000</v>
      </c>
      <c r="H129" s="151">
        <v>0</v>
      </c>
      <c r="I129" s="151">
        <v>30000000</v>
      </c>
      <c r="J129" s="151">
        <v>0</v>
      </c>
      <c r="K129" s="151">
        <v>30000000</v>
      </c>
      <c r="L129" s="152">
        <v>0</v>
      </c>
    </row>
    <row r="130" spans="1:12" ht="15" customHeight="1" x14ac:dyDescent="0.25">
      <c r="A130" s="278" t="s">
        <v>221</v>
      </c>
      <c r="B130" s="279"/>
      <c r="C130" s="116" t="s">
        <v>52</v>
      </c>
      <c r="D130" s="116" t="s">
        <v>94</v>
      </c>
      <c r="E130" s="122" t="s">
        <v>504</v>
      </c>
      <c r="F130" s="122" t="s">
        <v>64</v>
      </c>
      <c r="G130" s="121">
        <v>30000000</v>
      </c>
      <c r="H130" s="151">
        <v>0</v>
      </c>
      <c r="I130" s="151">
        <v>30000000</v>
      </c>
      <c r="J130" s="151">
        <v>0</v>
      </c>
      <c r="K130" s="151">
        <v>30000000</v>
      </c>
      <c r="L130" s="152">
        <v>0</v>
      </c>
    </row>
    <row r="131" spans="1:12" ht="15" customHeight="1" x14ac:dyDescent="0.25">
      <c r="A131" s="278" t="s">
        <v>484</v>
      </c>
      <c r="B131" s="279"/>
      <c r="C131" s="116" t="s">
        <v>52</v>
      </c>
      <c r="D131" s="116" t="s">
        <v>94</v>
      </c>
      <c r="E131" s="122" t="s">
        <v>504</v>
      </c>
      <c r="F131" s="122" t="s">
        <v>482</v>
      </c>
      <c r="G131" s="121">
        <v>30000000</v>
      </c>
      <c r="H131" s="151">
        <v>0</v>
      </c>
      <c r="I131" s="151">
        <v>30000000</v>
      </c>
      <c r="J131" s="151">
        <v>0</v>
      </c>
      <c r="K131" s="151">
        <v>30000000</v>
      </c>
      <c r="L131" s="152">
        <v>0</v>
      </c>
    </row>
    <row r="132" spans="1:12" ht="23.25" customHeight="1" x14ac:dyDescent="0.25">
      <c r="A132" s="278" t="s">
        <v>503</v>
      </c>
      <c r="B132" s="279"/>
      <c r="C132" s="116" t="s">
        <v>52</v>
      </c>
      <c r="D132" s="116" t="s">
        <v>94</v>
      </c>
      <c r="E132" s="122" t="s">
        <v>502</v>
      </c>
      <c r="F132" s="123"/>
      <c r="G132" s="121">
        <v>1000000</v>
      </c>
      <c r="H132" s="151">
        <v>0</v>
      </c>
      <c r="I132" s="151">
        <v>1000000</v>
      </c>
      <c r="J132" s="151">
        <v>0</v>
      </c>
      <c r="K132" s="151">
        <v>1000000</v>
      </c>
      <c r="L132" s="152">
        <v>0</v>
      </c>
    </row>
    <row r="133" spans="1:12" ht="15" customHeight="1" x14ac:dyDescent="0.25">
      <c r="A133" s="278" t="s">
        <v>221</v>
      </c>
      <c r="B133" s="279"/>
      <c r="C133" s="116" t="s">
        <v>52</v>
      </c>
      <c r="D133" s="116" t="s">
        <v>94</v>
      </c>
      <c r="E133" s="122" t="s">
        <v>502</v>
      </c>
      <c r="F133" s="122" t="s">
        <v>64</v>
      </c>
      <c r="G133" s="121">
        <v>1000000</v>
      </c>
      <c r="H133" s="151">
        <v>0</v>
      </c>
      <c r="I133" s="151">
        <v>1000000</v>
      </c>
      <c r="J133" s="151">
        <v>0</v>
      </c>
      <c r="K133" s="151">
        <v>1000000</v>
      </c>
      <c r="L133" s="152">
        <v>0</v>
      </c>
    </row>
    <row r="134" spans="1:12" ht="15" customHeight="1" x14ac:dyDescent="0.25">
      <c r="A134" s="278" t="s">
        <v>484</v>
      </c>
      <c r="B134" s="279"/>
      <c r="C134" s="116" t="s">
        <v>52</v>
      </c>
      <c r="D134" s="116" t="s">
        <v>94</v>
      </c>
      <c r="E134" s="122" t="s">
        <v>502</v>
      </c>
      <c r="F134" s="122" t="s">
        <v>482</v>
      </c>
      <c r="G134" s="121">
        <v>1000000</v>
      </c>
      <c r="H134" s="151">
        <v>0</v>
      </c>
      <c r="I134" s="151">
        <v>1000000</v>
      </c>
      <c r="J134" s="151">
        <v>0</v>
      </c>
      <c r="K134" s="151">
        <v>1000000</v>
      </c>
      <c r="L134" s="152">
        <v>0</v>
      </c>
    </row>
    <row r="135" spans="1:12" ht="15" customHeight="1" x14ac:dyDescent="0.25">
      <c r="A135" s="278" t="s">
        <v>501</v>
      </c>
      <c r="B135" s="279"/>
      <c r="C135" s="116" t="s">
        <v>52</v>
      </c>
      <c r="D135" s="116" t="s">
        <v>244</v>
      </c>
      <c r="E135" s="117"/>
      <c r="F135" s="117"/>
      <c r="G135" s="121">
        <v>1253944580.79</v>
      </c>
      <c r="H135" s="151">
        <v>5059300</v>
      </c>
      <c r="I135" s="151">
        <v>1081050118.6400001</v>
      </c>
      <c r="J135" s="151">
        <v>5059800</v>
      </c>
      <c r="K135" s="151">
        <v>2076806670.74</v>
      </c>
      <c r="L135" s="152">
        <v>5058900</v>
      </c>
    </row>
    <row r="136" spans="1:12" ht="15" customHeight="1" x14ac:dyDescent="0.25">
      <c r="A136" s="278" t="s">
        <v>185</v>
      </c>
      <c r="B136" s="279"/>
      <c r="C136" s="116" t="s">
        <v>52</v>
      </c>
      <c r="D136" s="116" t="s">
        <v>244</v>
      </c>
      <c r="E136" s="116" t="s">
        <v>184</v>
      </c>
      <c r="F136" s="116"/>
      <c r="G136" s="121">
        <v>5051000</v>
      </c>
      <c r="H136" s="151">
        <v>5051000</v>
      </c>
      <c r="I136" s="151">
        <v>5051000</v>
      </c>
      <c r="J136" s="151">
        <v>5051000</v>
      </c>
      <c r="K136" s="151">
        <v>5051000</v>
      </c>
      <c r="L136" s="152">
        <v>5051000</v>
      </c>
    </row>
    <row r="137" spans="1:12" ht="15" customHeight="1" x14ac:dyDescent="0.25">
      <c r="A137" s="278" t="s">
        <v>206</v>
      </c>
      <c r="B137" s="279"/>
      <c r="C137" s="116" t="s">
        <v>52</v>
      </c>
      <c r="D137" s="116" t="s">
        <v>244</v>
      </c>
      <c r="E137" s="122" t="s">
        <v>183</v>
      </c>
      <c r="F137" s="122"/>
      <c r="G137" s="121">
        <v>5051000</v>
      </c>
      <c r="H137" s="151">
        <v>5051000</v>
      </c>
      <c r="I137" s="151">
        <v>5051000</v>
      </c>
      <c r="J137" s="151">
        <v>5051000</v>
      </c>
      <c r="K137" s="151">
        <v>5051000</v>
      </c>
      <c r="L137" s="152">
        <v>5051000</v>
      </c>
    </row>
    <row r="138" spans="1:12" ht="23.25" customHeight="1" x14ac:dyDescent="0.25">
      <c r="A138" s="278" t="s">
        <v>204</v>
      </c>
      <c r="B138" s="279"/>
      <c r="C138" s="116" t="s">
        <v>52</v>
      </c>
      <c r="D138" s="116" t="s">
        <v>244</v>
      </c>
      <c r="E138" s="122" t="s">
        <v>874</v>
      </c>
      <c r="F138" s="123"/>
      <c r="G138" s="121">
        <v>5051000</v>
      </c>
      <c r="H138" s="151">
        <v>5051000</v>
      </c>
      <c r="I138" s="151">
        <v>5051000</v>
      </c>
      <c r="J138" s="151">
        <v>5051000</v>
      </c>
      <c r="K138" s="151">
        <v>5051000</v>
      </c>
      <c r="L138" s="152">
        <v>5051000</v>
      </c>
    </row>
    <row r="139" spans="1:12" ht="45.75" customHeight="1" x14ac:dyDescent="0.25">
      <c r="A139" s="278" t="s">
        <v>181</v>
      </c>
      <c r="B139" s="279"/>
      <c r="C139" s="116" t="s">
        <v>52</v>
      </c>
      <c r="D139" s="116" t="s">
        <v>244</v>
      </c>
      <c r="E139" s="122" t="s">
        <v>875</v>
      </c>
      <c r="F139" s="123"/>
      <c r="G139" s="121">
        <v>5051000</v>
      </c>
      <c r="H139" s="151">
        <v>5051000</v>
      </c>
      <c r="I139" s="151">
        <v>5051000</v>
      </c>
      <c r="J139" s="151">
        <v>5051000</v>
      </c>
      <c r="K139" s="151">
        <v>5051000</v>
      </c>
      <c r="L139" s="152">
        <v>5051000</v>
      </c>
    </row>
    <row r="140" spans="1:12" ht="45.75" customHeight="1" x14ac:dyDescent="0.25">
      <c r="A140" s="278" t="s">
        <v>111</v>
      </c>
      <c r="B140" s="279"/>
      <c r="C140" s="116" t="s">
        <v>52</v>
      </c>
      <c r="D140" s="116" t="s">
        <v>244</v>
      </c>
      <c r="E140" s="122" t="s">
        <v>875</v>
      </c>
      <c r="F140" s="122" t="s">
        <v>110</v>
      </c>
      <c r="G140" s="121">
        <v>5051000</v>
      </c>
      <c r="H140" s="151">
        <v>5051000</v>
      </c>
      <c r="I140" s="151">
        <v>5051000</v>
      </c>
      <c r="J140" s="151">
        <v>5051000</v>
      </c>
      <c r="K140" s="151">
        <v>5051000</v>
      </c>
      <c r="L140" s="152">
        <v>5051000</v>
      </c>
    </row>
    <row r="141" spans="1:12" ht="15" customHeight="1" x14ac:dyDescent="0.25">
      <c r="A141" s="278" t="s">
        <v>109</v>
      </c>
      <c r="B141" s="279"/>
      <c r="C141" s="116" t="s">
        <v>52</v>
      </c>
      <c r="D141" s="116" t="s">
        <v>244</v>
      </c>
      <c r="E141" s="122" t="s">
        <v>875</v>
      </c>
      <c r="F141" s="122" t="s">
        <v>108</v>
      </c>
      <c r="G141" s="121">
        <v>5051000</v>
      </c>
      <c r="H141" s="151">
        <v>5051000</v>
      </c>
      <c r="I141" s="151">
        <v>5051000</v>
      </c>
      <c r="J141" s="151">
        <v>5051000</v>
      </c>
      <c r="K141" s="151">
        <v>5051000</v>
      </c>
      <c r="L141" s="152">
        <v>5051000</v>
      </c>
    </row>
    <row r="142" spans="1:12" ht="23.25" customHeight="1" x14ac:dyDescent="0.25">
      <c r="A142" s="278" t="s">
        <v>134</v>
      </c>
      <c r="B142" s="279"/>
      <c r="C142" s="116" t="s">
        <v>52</v>
      </c>
      <c r="D142" s="116" t="s">
        <v>244</v>
      </c>
      <c r="E142" s="116" t="s">
        <v>133</v>
      </c>
      <c r="F142" s="116"/>
      <c r="G142" s="121">
        <v>785266300</v>
      </c>
      <c r="H142" s="151">
        <v>0</v>
      </c>
      <c r="I142" s="151">
        <v>785266300</v>
      </c>
      <c r="J142" s="151">
        <v>0</v>
      </c>
      <c r="K142" s="151">
        <v>785266300</v>
      </c>
      <c r="L142" s="152">
        <v>0</v>
      </c>
    </row>
    <row r="143" spans="1:12" ht="23.25" customHeight="1" x14ac:dyDescent="0.25">
      <c r="A143" s="278" t="s">
        <v>866</v>
      </c>
      <c r="B143" s="279"/>
      <c r="C143" s="116" t="s">
        <v>52</v>
      </c>
      <c r="D143" s="116" t="s">
        <v>244</v>
      </c>
      <c r="E143" s="122" t="s">
        <v>395</v>
      </c>
      <c r="F143" s="122"/>
      <c r="G143" s="121">
        <v>192055500</v>
      </c>
      <c r="H143" s="151">
        <v>0</v>
      </c>
      <c r="I143" s="151">
        <v>192055500</v>
      </c>
      <c r="J143" s="151">
        <v>0</v>
      </c>
      <c r="K143" s="151">
        <v>192055500</v>
      </c>
      <c r="L143" s="152">
        <v>0</v>
      </c>
    </row>
    <row r="144" spans="1:12" ht="34.5" customHeight="1" x14ac:dyDescent="0.25">
      <c r="A144" s="278" t="s">
        <v>394</v>
      </c>
      <c r="B144" s="279"/>
      <c r="C144" s="116" t="s">
        <v>52</v>
      </c>
      <c r="D144" s="116" t="s">
        <v>244</v>
      </c>
      <c r="E144" s="122" t="s">
        <v>393</v>
      </c>
      <c r="F144" s="123"/>
      <c r="G144" s="121">
        <v>113980400</v>
      </c>
      <c r="H144" s="151">
        <v>0</v>
      </c>
      <c r="I144" s="151">
        <v>113980400</v>
      </c>
      <c r="J144" s="151">
        <v>0</v>
      </c>
      <c r="K144" s="151">
        <v>113980400</v>
      </c>
      <c r="L144" s="152">
        <v>0</v>
      </c>
    </row>
    <row r="145" spans="1:12" ht="34.5" customHeight="1" x14ac:dyDescent="0.25">
      <c r="A145" s="278" t="s">
        <v>392</v>
      </c>
      <c r="B145" s="279"/>
      <c r="C145" s="116" t="s">
        <v>52</v>
      </c>
      <c r="D145" s="116" t="s">
        <v>244</v>
      </c>
      <c r="E145" s="122" t="s">
        <v>391</v>
      </c>
      <c r="F145" s="123"/>
      <c r="G145" s="121">
        <v>113980400</v>
      </c>
      <c r="H145" s="151">
        <v>0</v>
      </c>
      <c r="I145" s="151">
        <v>113980400</v>
      </c>
      <c r="J145" s="151">
        <v>0</v>
      </c>
      <c r="K145" s="151">
        <v>113980400</v>
      </c>
      <c r="L145" s="152">
        <v>0</v>
      </c>
    </row>
    <row r="146" spans="1:12" ht="23.25" customHeight="1" x14ac:dyDescent="0.25">
      <c r="A146" s="278" t="s">
        <v>97</v>
      </c>
      <c r="B146" s="279"/>
      <c r="C146" s="116" t="s">
        <v>52</v>
      </c>
      <c r="D146" s="116" t="s">
        <v>244</v>
      </c>
      <c r="E146" s="122" t="s">
        <v>391</v>
      </c>
      <c r="F146" s="122" t="s">
        <v>75</v>
      </c>
      <c r="G146" s="121">
        <v>113980400</v>
      </c>
      <c r="H146" s="151">
        <v>0</v>
      </c>
      <c r="I146" s="151">
        <v>113980400</v>
      </c>
      <c r="J146" s="151">
        <v>0</v>
      </c>
      <c r="K146" s="151">
        <v>113980400</v>
      </c>
      <c r="L146" s="152">
        <v>0</v>
      </c>
    </row>
    <row r="147" spans="1:12" ht="15" customHeight="1" x14ac:dyDescent="0.25">
      <c r="A147" s="278" t="s">
        <v>124</v>
      </c>
      <c r="B147" s="279"/>
      <c r="C147" s="116" t="s">
        <v>52</v>
      </c>
      <c r="D147" s="116" t="s">
        <v>244</v>
      </c>
      <c r="E147" s="122" t="s">
        <v>391</v>
      </c>
      <c r="F147" s="122" t="s">
        <v>78</v>
      </c>
      <c r="G147" s="121">
        <v>113980400</v>
      </c>
      <c r="H147" s="151">
        <v>0</v>
      </c>
      <c r="I147" s="151">
        <v>113980400</v>
      </c>
      <c r="J147" s="151">
        <v>0</v>
      </c>
      <c r="K147" s="151">
        <v>113980400</v>
      </c>
      <c r="L147" s="152">
        <v>0</v>
      </c>
    </row>
    <row r="148" spans="1:12" ht="23.25" customHeight="1" x14ac:dyDescent="0.25">
      <c r="A148" s="278" t="s">
        <v>130</v>
      </c>
      <c r="B148" s="279"/>
      <c r="C148" s="116" t="s">
        <v>52</v>
      </c>
      <c r="D148" s="116" t="s">
        <v>244</v>
      </c>
      <c r="E148" s="122" t="s">
        <v>876</v>
      </c>
      <c r="F148" s="123"/>
      <c r="G148" s="121">
        <v>78075100</v>
      </c>
      <c r="H148" s="151">
        <v>0</v>
      </c>
      <c r="I148" s="151">
        <v>78075100</v>
      </c>
      <c r="J148" s="151">
        <v>0</v>
      </c>
      <c r="K148" s="151">
        <v>78075100</v>
      </c>
      <c r="L148" s="152">
        <v>0</v>
      </c>
    </row>
    <row r="149" spans="1:12" ht="15" customHeight="1" x14ac:dyDescent="0.25">
      <c r="A149" s="278" t="s">
        <v>487</v>
      </c>
      <c r="B149" s="279"/>
      <c r="C149" s="116" t="s">
        <v>52</v>
      </c>
      <c r="D149" s="116" t="s">
        <v>244</v>
      </c>
      <c r="E149" s="122" t="s">
        <v>877</v>
      </c>
      <c r="F149" s="123"/>
      <c r="G149" s="121">
        <v>78075100</v>
      </c>
      <c r="H149" s="151">
        <v>0</v>
      </c>
      <c r="I149" s="151">
        <v>78075100</v>
      </c>
      <c r="J149" s="151">
        <v>0</v>
      </c>
      <c r="K149" s="151">
        <v>78075100</v>
      </c>
      <c r="L149" s="152">
        <v>0</v>
      </c>
    </row>
    <row r="150" spans="1:12" ht="45.75" customHeight="1" x14ac:dyDescent="0.25">
      <c r="A150" s="278" t="s">
        <v>111</v>
      </c>
      <c r="B150" s="279"/>
      <c r="C150" s="116" t="s">
        <v>52</v>
      </c>
      <c r="D150" s="116" t="s">
        <v>244</v>
      </c>
      <c r="E150" s="122" t="s">
        <v>877</v>
      </c>
      <c r="F150" s="122" t="s">
        <v>110</v>
      </c>
      <c r="G150" s="121">
        <v>75175100</v>
      </c>
      <c r="H150" s="151">
        <v>0</v>
      </c>
      <c r="I150" s="151">
        <v>75175100</v>
      </c>
      <c r="J150" s="151">
        <v>0</v>
      </c>
      <c r="K150" s="151">
        <v>75175100</v>
      </c>
      <c r="L150" s="152">
        <v>0</v>
      </c>
    </row>
    <row r="151" spans="1:12" ht="23.25" customHeight="1" x14ac:dyDescent="0.25">
      <c r="A151" s="278" t="s">
        <v>225</v>
      </c>
      <c r="B151" s="279"/>
      <c r="C151" s="116" t="s">
        <v>52</v>
      </c>
      <c r="D151" s="116" t="s">
        <v>244</v>
      </c>
      <c r="E151" s="122" t="s">
        <v>877</v>
      </c>
      <c r="F151" s="122" t="s">
        <v>222</v>
      </c>
      <c r="G151" s="121">
        <v>75175100</v>
      </c>
      <c r="H151" s="151">
        <v>0</v>
      </c>
      <c r="I151" s="151">
        <v>75175100</v>
      </c>
      <c r="J151" s="151">
        <v>0</v>
      </c>
      <c r="K151" s="151">
        <v>75175100</v>
      </c>
      <c r="L151" s="152">
        <v>0</v>
      </c>
    </row>
    <row r="152" spans="1:12" ht="23.25" customHeight="1" x14ac:dyDescent="0.25">
      <c r="A152" s="278" t="s">
        <v>107</v>
      </c>
      <c r="B152" s="279"/>
      <c r="C152" s="116" t="s">
        <v>52</v>
      </c>
      <c r="D152" s="116" t="s">
        <v>244</v>
      </c>
      <c r="E152" s="122" t="s">
        <v>877</v>
      </c>
      <c r="F152" s="122" t="s">
        <v>106</v>
      </c>
      <c r="G152" s="121">
        <v>2745000</v>
      </c>
      <c r="H152" s="151">
        <v>0</v>
      </c>
      <c r="I152" s="151">
        <v>2745000</v>
      </c>
      <c r="J152" s="151">
        <v>0</v>
      </c>
      <c r="K152" s="151">
        <v>2745000</v>
      </c>
      <c r="L152" s="152">
        <v>0</v>
      </c>
    </row>
    <row r="153" spans="1:12" ht="23.25" customHeight="1" x14ac:dyDescent="0.25">
      <c r="A153" s="278" t="s">
        <v>105</v>
      </c>
      <c r="B153" s="279"/>
      <c r="C153" s="116" t="s">
        <v>52</v>
      </c>
      <c r="D153" s="116" t="s">
        <v>244</v>
      </c>
      <c r="E153" s="122" t="s">
        <v>877</v>
      </c>
      <c r="F153" s="122" t="s">
        <v>104</v>
      </c>
      <c r="G153" s="121">
        <v>2745000</v>
      </c>
      <c r="H153" s="151">
        <v>0</v>
      </c>
      <c r="I153" s="151">
        <v>2745000</v>
      </c>
      <c r="J153" s="151">
        <v>0</v>
      </c>
      <c r="K153" s="151">
        <v>2745000</v>
      </c>
      <c r="L153" s="152">
        <v>0</v>
      </c>
    </row>
    <row r="154" spans="1:12" ht="15" customHeight="1" x14ac:dyDescent="0.25">
      <c r="A154" s="278" t="s">
        <v>221</v>
      </c>
      <c r="B154" s="279"/>
      <c r="C154" s="116" t="s">
        <v>52</v>
      </c>
      <c r="D154" s="116" t="s">
        <v>244</v>
      </c>
      <c r="E154" s="122" t="s">
        <v>877</v>
      </c>
      <c r="F154" s="122" t="s">
        <v>64</v>
      </c>
      <c r="G154" s="121">
        <v>155000</v>
      </c>
      <c r="H154" s="151">
        <v>0</v>
      </c>
      <c r="I154" s="151">
        <v>155000</v>
      </c>
      <c r="J154" s="151">
        <v>0</v>
      </c>
      <c r="K154" s="151">
        <v>155000</v>
      </c>
      <c r="L154" s="152">
        <v>0</v>
      </c>
    </row>
    <row r="155" spans="1:12" ht="15" customHeight="1" x14ac:dyDescent="0.25">
      <c r="A155" s="278" t="s">
        <v>220</v>
      </c>
      <c r="B155" s="279"/>
      <c r="C155" s="116" t="s">
        <v>52</v>
      </c>
      <c r="D155" s="116" t="s">
        <v>244</v>
      </c>
      <c r="E155" s="122" t="s">
        <v>877</v>
      </c>
      <c r="F155" s="122" t="s">
        <v>219</v>
      </c>
      <c r="G155" s="121">
        <v>155000</v>
      </c>
      <c r="H155" s="151">
        <v>0</v>
      </c>
      <c r="I155" s="151">
        <v>155000</v>
      </c>
      <c r="J155" s="151">
        <v>0</v>
      </c>
      <c r="K155" s="151">
        <v>155000</v>
      </c>
      <c r="L155" s="152">
        <v>0</v>
      </c>
    </row>
    <row r="156" spans="1:12" ht="15" customHeight="1" x14ac:dyDescent="0.25">
      <c r="A156" s="278" t="s">
        <v>132</v>
      </c>
      <c r="B156" s="279"/>
      <c r="C156" s="116" t="s">
        <v>52</v>
      </c>
      <c r="D156" s="116" t="s">
        <v>244</v>
      </c>
      <c r="E156" s="122" t="s">
        <v>131</v>
      </c>
      <c r="F156" s="122"/>
      <c r="G156" s="121">
        <v>593210800</v>
      </c>
      <c r="H156" s="151">
        <v>0</v>
      </c>
      <c r="I156" s="151">
        <v>593210800</v>
      </c>
      <c r="J156" s="151">
        <v>0</v>
      </c>
      <c r="K156" s="151">
        <v>593210800</v>
      </c>
      <c r="L156" s="152">
        <v>0</v>
      </c>
    </row>
    <row r="157" spans="1:12" ht="23.25" customHeight="1" x14ac:dyDescent="0.25">
      <c r="A157" s="278" t="s">
        <v>130</v>
      </c>
      <c r="B157" s="279"/>
      <c r="C157" s="116" t="s">
        <v>52</v>
      </c>
      <c r="D157" s="116" t="s">
        <v>244</v>
      </c>
      <c r="E157" s="122" t="s">
        <v>129</v>
      </c>
      <c r="F157" s="123"/>
      <c r="G157" s="121">
        <v>593210800</v>
      </c>
      <c r="H157" s="151">
        <v>0</v>
      </c>
      <c r="I157" s="151">
        <v>593210800</v>
      </c>
      <c r="J157" s="151">
        <v>0</v>
      </c>
      <c r="K157" s="151">
        <v>593210800</v>
      </c>
      <c r="L157" s="152">
        <v>0</v>
      </c>
    </row>
    <row r="158" spans="1:12" ht="15" customHeight="1" x14ac:dyDescent="0.25">
      <c r="A158" s="278" t="s">
        <v>128</v>
      </c>
      <c r="B158" s="279"/>
      <c r="C158" s="116" t="s">
        <v>52</v>
      </c>
      <c r="D158" s="116" t="s">
        <v>244</v>
      </c>
      <c r="E158" s="122" t="s">
        <v>127</v>
      </c>
      <c r="F158" s="123"/>
      <c r="G158" s="121">
        <v>100000</v>
      </c>
      <c r="H158" s="151">
        <v>0</v>
      </c>
      <c r="I158" s="151">
        <v>100000</v>
      </c>
      <c r="J158" s="151">
        <v>0</v>
      </c>
      <c r="K158" s="151">
        <v>100000</v>
      </c>
      <c r="L158" s="152">
        <v>0</v>
      </c>
    </row>
    <row r="159" spans="1:12" ht="23.25" customHeight="1" x14ac:dyDescent="0.25">
      <c r="A159" s="278" t="s">
        <v>107</v>
      </c>
      <c r="B159" s="279"/>
      <c r="C159" s="116" t="s">
        <v>52</v>
      </c>
      <c r="D159" s="116" t="s">
        <v>244</v>
      </c>
      <c r="E159" s="122" t="s">
        <v>127</v>
      </c>
      <c r="F159" s="122" t="s">
        <v>106</v>
      </c>
      <c r="G159" s="121">
        <v>100000</v>
      </c>
      <c r="H159" s="151">
        <v>0</v>
      </c>
      <c r="I159" s="151">
        <v>100000</v>
      </c>
      <c r="J159" s="151">
        <v>0</v>
      </c>
      <c r="K159" s="151">
        <v>100000</v>
      </c>
      <c r="L159" s="152">
        <v>0</v>
      </c>
    </row>
    <row r="160" spans="1:12" ht="23.25" customHeight="1" x14ac:dyDescent="0.25">
      <c r="A160" s="278" t="s">
        <v>105</v>
      </c>
      <c r="B160" s="279"/>
      <c r="C160" s="116" t="s">
        <v>52</v>
      </c>
      <c r="D160" s="116" t="s">
        <v>244</v>
      </c>
      <c r="E160" s="122" t="s">
        <v>127</v>
      </c>
      <c r="F160" s="122" t="s">
        <v>104</v>
      </c>
      <c r="G160" s="121">
        <v>100000</v>
      </c>
      <c r="H160" s="151">
        <v>0</v>
      </c>
      <c r="I160" s="151">
        <v>100000</v>
      </c>
      <c r="J160" s="151">
        <v>0</v>
      </c>
      <c r="K160" s="151">
        <v>100000</v>
      </c>
      <c r="L160" s="152">
        <v>0</v>
      </c>
    </row>
    <row r="161" spans="1:12" ht="15" customHeight="1" x14ac:dyDescent="0.25">
      <c r="A161" s="278" t="s">
        <v>497</v>
      </c>
      <c r="B161" s="279"/>
      <c r="C161" s="116" t="s">
        <v>52</v>
      </c>
      <c r="D161" s="116" t="s">
        <v>244</v>
      </c>
      <c r="E161" s="122" t="s">
        <v>496</v>
      </c>
      <c r="F161" s="123"/>
      <c r="G161" s="121">
        <v>1023700</v>
      </c>
      <c r="H161" s="151">
        <v>0</v>
      </c>
      <c r="I161" s="151">
        <v>1023700</v>
      </c>
      <c r="J161" s="151">
        <v>0</v>
      </c>
      <c r="K161" s="151">
        <v>1023700</v>
      </c>
      <c r="L161" s="152">
        <v>0</v>
      </c>
    </row>
    <row r="162" spans="1:12" ht="15" customHeight="1" x14ac:dyDescent="0.25">
      <c r="A162" s="278" t="s">
        <v>221</v>
      </c>
      <c r="B162" s="279"/>
      <c r="C162" s="116" t="s">
        <v>52</v>
      </c>
      <c r="D162" s="116" t="s">
        <v>244</v>
      </c>
      <c r="E162" s="122" t="s">
        <v>496</v>
      </c>
      <c r="F162" s="122" t="s">
        <v>64</v>
      </c>
      <c r="G162" s="121">
        <v>1023700</v>
      </c>
      <c r="H162" s="151">
        <v>0</v>
      </c>
      <c r="I162" s="151">
        <v>1023700</v>
      </c>
      <c r="J162" s="151">
        <v>0</v>
      </c>
      <c r="K162" s="151">
        <v>1023700</v>
      </c>
      <c r="L162" s="152">
        <v>0</v>
      </c>
    </row>
    <row r="163" spans="1:12" ht="15" customHeight="1" x14ac:dyDescent="0.25">
      <c r="A163" s="278" t="s">
        <v>220</v>
      </c>
      <c r="B163" s="279"/>
      <c r="C163" s="116" t="s">
        <v>52</v>
      </c>
      <c r="D163" s="116" t="s">
        <v>244</v>
      </c>
      <c r="E163" s="122" t="s">
        <v>496</v>
      </c>
      <c r="F163" s="122" t="s">
        <v>219</v>
      </c>
      <c r="G163" s="121">
        <v>1023700</v>
      </c>
      <c r="H163" s="151">
        <v>0</v>
      </c>
      <c r="I163" s="151">
        <v>1023700</v>
      </c>
      <c r="J163" s="151">
        <v>0</v>
      </c>
      <c r="K163" s="151">
        <v>1023700</v>
      </c>
      <c r="L163" s="152">
        <v>0</v>
      </c>
    </row>
    <row r="164" spans="1:12" ht="23.25" customHeight="1" x14ac:dyDescent="0.25">
      <c r="A164" s="278" t="s">
        <v>878</v>
      </c>
      <c r="B164" s="279"/>
      <c r="C164" s="116" t="s">
        <v>52</v>
      </c>
      <c r="D164" s="116" t="s">
        <v>244</v>
      </c>
      <c r="E164" s="122" t="s">
        <v>879</v>
      </c>
      <c r="F164" s="123"/>
      <c r="G164" s="121">
        <v>57064200</v>
      </c>
      <c r="H164" s="151">
        <v>0</v>
      </c>
      <c r="I164" s="151">
        <v>57064200</v>
      </c>
      <c r="J164" s="151">
        <v>0</v>
      </c>
      <c r="K164" s="151">
        <v>57064200</v>
      </c>
      <c r="L164" s="152">
        <v>0</v>
      </c>
    </row>
    <row r="165" spans="1:12" ht="45.75" customHeight="1" x14ac:dyDescent="0.25">
      <c r="A165" s="278" t="s">
        <v>111</v>
      </c>
      <c r="B165" s="279"/>
      <c r="C165" s="116" t="s">
        <v>52</v>
      </c>
      <c r="D165" s="116" t="s">
        <v>244</v>
      </c>
      <c r="E165" s="122" t="s">
        <v>879</v>
      </c>
      <c r="F165" s="122" t="s">
        <v>110</v>
      </c>
      <c r="G165" s="121">
        <v>56764200</v>
      </c>
      <c r="H165" s="151">
        <v>0</v>
      </c>
      <c r="I165" s="151">
        <v>56764200</v>
      </c>
      <c r="J165" s="151">
        <v>0</v>
      </c>
      <c r="K165" s="151">
        <v>56764200</v>
      </c>
      <c r="L165" s="152">
        <v>0</v>
      </c>
    </row>
    <row r="166" spans="1:12" ht="15" customHeight="1" x14ac:dyDescent="0.25">
      <c r="A166" s="278" t="s">
        <v>109</v>
      </c>
      <c r="B166" s="279"/>
      <c r="C166" s="116" t="s">
        <v>52</v>
      </c>
      <c r="D166" s="116" t="s">
        <v>244</v>
      </c>
      <c r="E166" s="122" t="s">
        <v>879</v>
      </c>
      <c r="F166" s="122" t="s">
        <v>108</v>
      </c>
      <c r="G166" s="121">
        <v>56764200</v>
      </c>
      <c r="H166" s="151">
        <v>0</v>
      </c>
      <c r="I166" s="151">
        <v>56764200</v>
      </c>
      <c r="J166" s="151">
        <v>0</v>
      </c>
      <c r="K166" s="151">
        <v>56764200</v>
      </c>
      <c r="L166" s="152">
        <v>0</v>
      </c>
    </row>
    <row r="167" spans="1:12" ht="23.25" customHeight="1" x14ac:dyDescent="0.25">
      <c r="A167" s="278" t="s">
        <v>107</v>
      </c>
      <c r="B167" s="279"/>
      <c r="C167" s="116" t="s">
        <v>52</v>
      </c>
      <c r="D167" s="116" t="s">
        <v>244</v>
      </c>
      <c r="E167" s="122" t="s">
        <v>879</v>
      </c>
      <c r="F167" s="122" t="s">
        <v>106</v>
      </c>
      <c r="G167" s="121">
        <v>300000</v>
      </c>
      <c r="H167" s="151">
        <v>0</v>
      </c>
      <c r="I167" s="151">
        <v>300000</v>
      </c>
      <c r="J167" s="151">
        <v>0</v>
      </c>
      <c r="K167" s="151">
        <v>300000</v>
      </c>
      <c r="L167" s="152">
        <v>0</v>
      </c>
    </row>
    <row r="168" spans="1:12" ht="23.25" customHeight="1" x14ac:dyDescent="0.25">
      <c r="A168" s="278" t="s">
        <v>105</v>
      </c>
      <c r="B168" s="279"/>
      <c r="C168" s="116" t="s">
        <v>52</v>
      </c>
      <c r="D168" s="116" t="s">
        <v>244</v>
      </c>
      <c r="E168" s="122" t="s">
        <v>879</v>
      </c>
      <c r="F168" s="122" t="s">
        <v>104</v>
      </c>
      <c r="G168" s="121">
        <v>300000</v>
      </c>
      <c r="H168" s="151">
        <v>0</v>
      </c>
      <c r="I168" s="151">
        <v>300000</v>
      </c>
      <c r="J168" s="151">
        <v>0</v>
      </c>
      <c r="K168" s="151">
        <v>300000</v>
      </c>
      <c r="L168" s="152">
        <v>0</v>
      </c>
    </row>
    <row r="169" spans="1:12" ht="23.25" customHeight="1" x14ac:dyDescent="0.25">
      <c r="A169" s="278" t="s">
        <v>880</v>
      </c>
      <c r="B169" s="279"/>
      <c r="C169" s="116" t="s">
        <v>52</v>
      </c>
      <c r="D169" s="116" t="s">
        <v>244</v>
      </c>
      <c r="E169" s="122" t="s">
        <v>881</v>
      </c>
      <c r="F169" s="123"/>
      <c r="G169" s="121">
        <v>27133700</v>
      </c>
      <c r="H169" s="151">
        <v>0</v>
      </c>
      <c r="I169" s="151">
        <v>27133700</v>
      </c>
      <c r="J169" s="151">
        <v>0</v>
      </c>
      <c r="K169" s="151">
        <v>27133700</v>
      </c>
      <c r="L169" s="152">
        <v>0</v>
      </c>
    </row>
    <row r="170" spans="1:12" ht="45.75" customHeight="1" x14ac:dyDescent="0.25">
      <c r="A170" s="278" t="s">
        <v>111</v>
      </c>
      <c r="B170" s="279"/>
      <c r="C170" s="116" t="s">
        <v>52</v>
      </c>
      <c r="D170" s="116" t="s">
        <v>244</v>
      </c>
      <c r="E170" s="122" t="s">
        <v>881</v>
      </c>
      <c r="F170" s="122" t="s">
        <v>110</v>
      </c>
      <c r="G170" s="121">
        <v>26029700</v>
      </c>
      <c r="H170" s="151">
        <v>0</v>
      </c>
      <c r="I170" s="151">
        <v>26029700</v>
      </c>
      <c r="J170" s="151">
        <v>0</v>
      </c>
      <c r="K170" s="151">
        <v>26029700</v>
      </c>
      <c r="L170" s="152">
        <v>0</v>
      </c>
    </row>
    <row r="171" spans="1:12" ht="15" customHeight="1" x14ac:dyDescent="0.25">
      <c r="A171" s="278" t="s">
        <v>109</v>
      </c>
      <c r="B171" s="279"/>
      <c r="C171" s="116" t="s">
        <v>52</v>
      </c>
      <c r="D171" s="116" t="s">
        <v>244</v>
      </c>
      <c r="E171" s="122" t="s">
        <v>881</v>
      </c>
      <c r="F171" s="122" t="s">
        <v>108</v>
      </c>
      <c r="G171" s="121">
        <v>26029700</v>
      </c>
      <c r="H171" s="151">
        <v>0</v>
      </c>
      <c r="I171" s="151">
        <v>26029700</v>
      </c>
      <c r="J171" s="151">
        <v>0</v>
      </c>
      <c r="K171" s="151">
        <v>26029700</v>
      </c>
      <c r="L171" s="152">
        <v>0</v>
      </c>
    </row>
    <row r="172" spans="1:12" ht="23.25" customHeight="1" x14ac:dyDescent="0.25">
      <c r="A172" s="278" t="s">
        <v>107</v>
      </c>
      <c r="B172" s="279"/>
      <c r="C172" s="116" t="s">
        <v>52</v>
      </c>
      <c r="D172" s="116" t="s">
        <v>244</v>
      </c>
      <c r="E172" s="122" t="s">
        <v>881</v>
      </c>
      <c r="F172" s="122" t="s">
        <v>106</v>
      </c>
      <c r="G172" s="121">
        <v>1104000</v>
      </c>
      <c r="H172" s="151">
        <v>0</v>
      </c>
      <c r="I172" s="151">
        <v>1104000</v>
      </c>
      <c r="J172" s="151">
        <v>0</v>
      </c>
      <c r="K172" s="151">
        <v>1104000</v>
      </c>
      <c r="L172" s="152">
        <v>0</v>
      </c>
    </row>
    <row r="173" spans="1:12" ht="23.25" customHeight="1" x14ac:dyDescent="0.25">
      <c r="A173" s="278" t="s">
        <v>105</v>
      </c>
      <c r="B173" s="279"/>
      <c r="C173" s="116" t="s">
        <v>52</v>
      </c>
      <c r="D173" s="116" t="s">
        <v>244</v>
      </c>
      <c r="E173" s="122" t="s">
        <v>881</v>
      </c>
      <c r="F173" s="122" t="s">
        <v>104</v>
      </c>
      <c r="G173" s="121">
        <v>1104000</v>
      </c>
      <c r="H173" s="151">
        <v>0</v>
      </c>
      <c r="I173" s="151">
        <v>1104000</v>
      </c>
      <c r="J173" s="151">
        <v>0</v>
      </c>
      <c r="K173" s="151">
        <v>1104000</v>
      </c>
      <c r="L173" s="152">
        <v>0</v>
      </c>
    </row>
    <row r="174" spans="1:12" ht="34.5" customHeight="1" x14ac:dyDescent="0.25">
      <c r="A174" s="278" t="s">
        <v>882</v>
      </c>
      <c r="B174" s="279"/>
      <c r="C174" s="116" t="s">
        <v>52</v>
      </c>
      <c r="D174" s="116" t="s">
        <v>244</v>
      </c>
      <c r="E174" s="122" t="s">
        <v>883</v>
      </c>
      <c r="F174" s="123"/>
      <c r="G174" s="121">
        <v>211063700</v>
      </c>
      <c r="H174" s="151">
        <v>0</v>
      </c>
      <c r="I174" s="151">
        <v>211063700</v>
      </c>
      <c r="J174" s="151">
        <v>0</v>
      </c>
      <c r="K174" s="151">
        <v>211063700</v>
      </c>
      <c r="L174" s="152">
        <v>0</v>
      </c>
    </row>
    <row r="175" spans="1:12" ht="45.75" customHeight="1" x14ac:dyDescent="0.25">
      <c r="A175" s="278" t="s">
        <v>111</v>
      </c>
      <c r="B175" s="279"/>
      <c r="C175" s="116" t="s">
        <v>52</v>
      </c>
      <c r="D175" s="116" t="s">
        <v>244</v>
      </c>
      <c r="E175" s="122" t="s">
        <v>883</v>
      </c>
      <c r="F175" s="122" t="s">
        <v>110</v>
      </c>
      <c r="G175" s="121">
        <v>204598900</v>
      </c>
      <c r="H175" s="151">
        <v>0</v>
      </c>
      <c r="I175" s="151">
        <v>204598900</v>
      </c>
      <c r="J175" s="151">
        <v>0</v>
      </c>
      <c r="K175" s="151">
        <v>204598900</v>
      </c>
      <c r="L175" s="152">
        <v>0</v>
      </c>
    </row>
    <row r="176" spans="1:12" ht="15" customHeight="1" x14ac:dyDescent="0.25">
      <c r="A176" s="278" t="s">
        <v>109</v>
      </c>
      <c r="B176" s="279"/>
      <c r="C176" s="116" t="s">
        <v>52</v>
      </c>
      <c r="D176" s="116" t="s">
        <v>244</v>
      </c>
      <c r="E176" s="122" t="s">
        <v>883</v>
      </c>
      <c r="F176" s="122" t="s">
        <v>108</v>
      </c>
      <c r="G176" s="121">
        <v>204598900</v>
      </c>
      <c r="H176" s="151">
        <v>0</v>
      </c>
      <c r="I176" s="151">
        <v>204598900</v>
      </c>
      <c r="J176" s="151">
        <v>0</v>
      </c>
      <c r="K176" s="151">
        <v>204598900</v>
      </c>
      <c r="L176" s="152">
        <v>0</v>
      </c>
    </row>
    <row r="177" spans="1:12" ht="23.25" customHeight="1" x14ac:dyDescent="0.25">
      <c r="A177" s="278" t="s">
        <v>107</v>
      </c>
      <c r="B177" s="279"/>
      <c r="C177" s="116" t="s">
        <v>52</v>
      </c>
      <c r="D177" s="116" t="s">
        <v>244</v>
      </c>
      <c r="E177" s="122" t="s">
        <v>883</v>
      </c>
      <c r="F177" s="122" t="s">
        <v>106</v>
      </c>
      <c r="G177" s="121">
        <v>6427800</v>
      </c>
      <c r="H177" s="151">
        <v>0</v>
      </c>
      <c r="I177" s="151">
        <v>6427800</v>
      </c>
      <c r="J177" s="151">
        <v>0</v>
      </c>
      <c r="K177" s="151">
        <v>6427800</v>
      </c>
      <c r="L177" s="152">
        <v>0</v>
      </c>
    </row>
    <row r="178" spans="1:12" ht="23.25" customHeight="1" x14ac:dyDescent="0.25">
      <c r="A178" s="278" t="s">
        <v>105</v>
      </c>
      <c r="B178" s="279"/>
      <c r="C178" s="116" t="s">
        <v>52</v>
      </c>
      <c r="D178" s="116" t="s">
        <v>244</v>
      </c>
      <c r="E178" s="122" t="s">
        <v>883</v>
      </c>
      <c r="F178" s="122" t="s">
        <v>104</v>
      </c>
      <c r="G178" s="121">
        <v>6427800</v>
      </c>
      <c r="H178" s="151">
        <v>0</v>
      </c>
      <c r="I178" s="151">
        <v>6427800</v>
      </c>
      <c r="J178" s="151">
        <v>0</v>
      </c>
      <c r="K178" s="151">
        <v>6427800</v>
      </c>
      <c r="L178" s="152">
        <v>0</v>
      </c>
    </row>
    <row r="179" spans="1:12" ht="15" customHeight="1" x14ac:dyDescent="0.25">
      <c r="A179" s="278" t="s">
        <v>221</v>
      </c>
      <c r="B179" s="279"/>
      <c r="C179" s="116" t="s">
        <v>52</v>
      </c>
      <c r="D179" s="116" t="s">
        <v>244</v>
      </c>
      <c r="E179" s="122" t="s">
        <v>883</v>
      </c>
      <c r="F179" s="122" t="s">
        <v>64</v>
      </c>
      <c r="G179" s="121">
        <v>37000</v>
      </c>
      <c r="H179" s="151">
        <v>0</v>
      </c>
      <c r="I179" s="151">
        <v>37000</v>
      </c>
      <c r="J179" s="151">
        <v>0</v>
      </c>
      <c r="K179" s="151">
        <v>37000</v>
      </c>
      <c r="L179" s="152">
        <v>0</v>
      </c>
    </row>
    <row r="180" spans="1:12" ht="15" customHeight="1" x14ac:dyDescent="0.25">
      <c r="A180" s="278" t="s">
        <v>220</v>
      </c>
      <c r="B180" s="279"/>
      <c r="C180" s="116" t="s">
        <v>52</v>
      </c>
      <c r="D180" s="116" t="s">
        <v>244</v>
      </c>
      <c r="E180" s="122" t="s">
        <v>883</v>
      </c>
      <c r="F180" s="122" t="s">
        <v>219</v>
      </c>
      <c r="G180" s="121">
        <v>37000</v>
      </c>
      <c r="H180" s="151">
        <v>0</v>
      </c>
      <c r="I180" s="151">
        <v>37000</v>
      </c>
      <c r="J180" s="151">
        <v>0</v>
      </c>
      <c r="K180" s="151">
        <v>37000</v>
      </c>
      <c r="L180" s="152">
        <v>0</v>
      </c>
    </row>
    <row r="181" spans="1:12" ht="34.5" customHeight="1" x14ac:dyDescent="0.25">
      <c r="A181" s="278" t="s">
        <v>884</v>
      </c>
      <c r="B181" s="279"/>
      <c r="C181" s="116" t="s">
        <v>52</v>
      </c>
      <c r="D181" s="116" t="s">
        <v>244</v>
      </c>
      <c r="E181" s="122" t="s">
        <v>885</v>
      </c>
      <c r="F181" s="123"/>
      <c r="G181" s="121">
        <v>296825500</v>
      </c>
      <c r="H181" s="151">
        <v>0</v>
      </c>
      <c r="I181" s="151">
        <v>296825500</v>
      </c>
      <c r="J181" s="151">
        <v>0</v>
      </c>
      <c r="K181" s="151">
        <v>296825500</v>
      </c>
      <c r="L181" s="152">
        <v>0</v>
      </c>
    </row>
    <row r="182" spans="1:12" ht="45.75" customHeight="1" x14ac:dyDescent="0.25">
      <c r="A182" s="278" t="s">
        <v>111</v>
      </c>
      <c r="B182" s="279"/>
      <c r="C182" s="116" t="s">
        <v>52</v>
      </c>
      <c r="D182" s="116" t="s">
        <v>244</v>
      </c>
      <c r="E182" s="122" t="s">
        <v>885</v>
      </c>
      <c r="F182" s="122" t="s">
        <v>110</v>
      </c>
      <c r="G182" s="121">
        <v>234252500</v>
      </c>
      <c r="H182" s="151">
        <v>0</v>
      </c>
      <c r="I182" s="151">
        <v>234252500</v>
      </c>
      <c r="J182" s="151">
        <v>0</v>
      </c>
      <c r="K182" s="151">
        <v>234252500</v>
      </c>
      <c r="L182" s="152">
        <v>0</v>
      </c>
    </row>
    <row r="183" spans="1:12" ht="15" customHeight="1" x14ac:dyDescent="0.25">
      <c r="A183" s="278" t="s">
        <v>109</v>
      </c>
      <c r="B183" s="279"/>
      <c r="C183" s="116" t="s">
        <v>52</v>
      </c>
      <c r="D183" s="116" t="s">
        <v>244</v>
      </c>
      <c r="E183" s="122" t="s">
        <v>885</v>
      </c>
      <c r="F183" s="122" t="s">
        <v>108</v>
      </c>
      <c r="G183" s="121">
        <v>234252500</v>
      </c>
      <c r="H183" s="151">
        <v>0</v>
      </c>
      <c r="I183" s="151">
        <v>234252500</v>
      </c>
      <c r="J183" s="151">
        <v>0</v>
      </c>
      <c r="K183" s="151">
        <v>234252500</v>
      </c>
      <c r="L183" s="152">
        <v>0</v>
      </c>
    </row>
    <row r="184" spans="1:12" ht="23.25" customHeight="1" x14ac:dyDescent="0.25">
      <c r="A184" s="278" t="s">
        <v>107</v>
      </c>
      <c r="B184" s="279"/>
      <c r="C184" s="116" t="s">
        <v>52</v>
      </c>
      <c r="D184" s="116" t="s">
        <v>244</v>
      </c>
      <c r="E184" s="122" t="s">
        <v>885</v>
      </c>
      <c r="F184" s="122" t="s">
        <v>106</v>
      </c>
      <c r="G184" s="121">
        <v>61273000</v>
      </c>
      <c r="H184" s="151">
        <v>0</v>
      </c>
      <c r="I184" s="151">
        <v>61273000</v>
      </c>
      <c r="J184" s="151">
        <v>0</v>
      </c>
      <c r="K184" s="151">
        <v>61273000</v>
      </c>
      <c r="L184" s="152">
        <v>0</v>
      </c>
    </row>
    <row r="185" spans="1:12" ht="23.25" customHeight="1" x14ac:dyDescent="0.25">
      <c r="A185" s="278" t="s">
        <v>105</v>
      </c>
      <c r="B185" s="279"/>
      <c r="C185" s="116" t="s">
        <v>52</v>
      </c>
      <c r="D185" s="116" t="s">
        <v>244</v>
      </c>
      <c r="E185" s="122" t="s">
        <v>885</v>
      </c>
      <c r="F185" s="122" t="s">
        <v>104</v>
      </c>
      <c r="G185" s="121">
        <v>61273000</v>
      </c>
      <c r="H185" s="151">
        <v>0</v>
      </c>
      <c r="I185" s="151">
        <v>61273000</v>
      </c>
      <c r="J185" s="151">
        <v>0</v>
      </c>
      <c r="K185" s="151">
        <v>61273000</v>
      </c>
      <c r="L185" s="152">
        <v>0</v>
      </c>
    </row>
    <row r="186" spans="1:12" ht="23.25" customHeight="1" x14ac:dyDescent="0.25">
      <c r="A186" s="278" t="s">
        <v>97</v>
      </c>
      <c r="B186" s="279"/>
      <c r="C186" s="116" t="s">
        <v>52</v>
      </c>
      <c r="D186" s="116" t="s">
        <v>244</v>
      </c>
      <c r="E186" s="122" t="s">
        <v>885</v>
      </c>
      <c r="F186" s="122" t="s">
        <v>75</v>
      </c>
      <c r="G186" s="121">
        <v>1000000</v>
      </c>
      <c r="H186" s="151">
        <v>0</v>
      </c>
      <c r="I186" s="151">
        <v>1000000</v>
      </c>
      <c r="J186" s="151">
        <v>0</v>
      </c>
      <c r="K186" s="151">
        <v>1000000</v>
      </c>
      <c r="L186" s="152">
        <v>0</v>
      </c>
    </row>
    <row r="187" spans="1:12" ht="15" customHeight="1" x14ac:dyDescent="0.25">
      <c r="A187" s="278" t="s">
        <v>96</v>
      </c>
      <c r="B187" s="279"/>
      <c r="C187" s="116" t="s">
        <v>52</v>
      </c>
      <c r="D187" s="116" t="s">
        <v>244</v>
      </c>
      <c r="E187" s="122" t="s">
        <v>885</v>
      </c>
      <c r="F187" s="122" t="s">
        <v>92</v>
      </c>
      <c r="G187" s="121">
        <v>1000000</v>
      </c>
      <c r="H187" s="151">
        <v>0</v>
      </c>
      <c r="I187" s="151">
        <v>1000000</v>
      </c>
      <c r="J187" s="151">
        <v>0</v>
      </c>
      <c r="K187" s="151">
        <v>1000000</v>
      </c>
      <c r="L187" s="152">
        <v>0</v>
      </c>
    </row>
    <row r="188" spans="1:12" ht="15" customHeight="1" x14ac:dyDescent="0.25">
      <c r="A188" s="278" t="s">
        <v>221</v>
      </c>
      <c r="B188" s="279"/>
      <c r="C188" s="116" t="s">
        <v>52</v>
      </c>
      <c r="D188" s="116" t="s">
        <v>244</v>
      </c>
      <c r="E188" s="122" t="s">
        <v>885</v>
      </c>
      <c r="F188" s="122" t="s">
        <v>64</v>
      </c>
      <c r="G188" s="121">
        <v>300000</v>
      </c>
      <c r="H188" s="151">
        <v>0</v>
      </c>
      <c r="I188" s="151">
        <v>300000</v>
      </c>
      <c r="J188" s="151">
        <v>0</v>
      </c>
      <c r="K188" s="151">
        <v>300000</v>
      </c>
      <c r="L188" s="152">
        <v>0</v>
      </c>
    </row>
    <row r="189" spans="1:12" ht="15" customHeight="1" x14ac:dyDescent="0.25">
      <c r="A189" s="278" t="s">
        <v>220</v>
      </c>
      <c r="B189" s="279"/>
      <c r="C189" s="116" t="s">
        <v>52</v>
      </c>
      <c r="D189" s="116" t="s">
        <v>244</v>
      </c>
      <c r="E189" s="122" t="s">
        <v>885</v>
      </c>
      <c r="F189" s="122" t="s">
        <v>219</v>
      </c>
      <c r="G189" s="121">
        <v>300000</v>
      </c>
      <c r="H189" s="151">
        <v>0</v>
      </c>
      <c r="I189" s="151">
        <v>300000</v>
      </c>
      <c r="J189" s="151">
        <v>0</v>
      </c>
      <c r="K189" s="151">
        <v>300000</v>
      </c>
      <c r="L189" s="152">
        <v>0</v>
      </c>
    </row>
    <row r="190" spans="1:12" ht="34.5" customHeight="1" x14ac:dyDescent="0.25">
      <c r="A190" s="278" t="s">
        <v>175</v>
      </c>
      <c r="B190" s="279"/>
      <c r="C190" s="116" t="s">
        <v>52</v>
      </c>
      <c r="D190" s="116" t="s">
        <v>244</v>
      </c>
      <c r="E190" s="116" t="s">
        <v>174</v>
      </c>
      <c r="F190" s="116"/>
      <c r="G190" s="121">
        <v>258300</v>
      </c>
      <c r="H190" s="151">
        <v>8300</v>
      </c>
      <c r="I190" s="151">
        <v>258800</v>
      </c>
      <c r="J190" s="151">
        <v>8800</v>
      </c>
      <c r="K190" s="151">
        <v>257900</v>
      </c>
      <c r="L190" s="152">
        <v>7900</v>
      </c>
    </row>
    <row r="191" spans="1:12" ht="45.75" customHeight="1" x14ac:dyDescent="0.25">
      <c r="A191" s="278" t="s">
        <v>886</v>
      </c>
      <c r="B191" s="279"/>
      <c r="C191" s="116" t="s">
        <v>52</v>
      </c>
      <c r="D191" s="116" t="s">
        <v>244</v>
      </c>
      <c r="E191" s="122" t="s">
        <v>256</v>
      </c>
      <c r="F191" s="122"/>
      <c r="G191" s="121">
        <v>250000</v>
      </c>
      <c r="H191" s="151">
        <v>0</v>
      </c>
      <c r="I191" s="151">
        <v>250000</v>
      </c>
      <c r="J191" s="151">
        <v>0</v>
      </c>
      <c r="K191" s="151">
        <v>250000</v>
      </c>
      <c r="L191" s="152">
        <v>0</v>
      </c>
    </row>
    <row r="192" spans="1:12" ht="23.25" customHeight="1" x14ac:dyDescent="0.25">
      <c r="A192" s="278" t="s">
        <v>252</v>
      </c>
      <c r="B192" s="279"/>
      <c r="C192" s="116" t="s">
        <v>52</v>
      </c>
      <c r="D192" s="116" t="s">
        <v>244</v>
      </c>
      <c r="E192" s="122" t="s">
        <v>251</v>
      </c>
      <c r="F192" s="123"/>
      <c r="G192" s="121">
        <v>250000</v>
      </c>
      <c r="H192" s="151">
        <v>0</v>
      </c>
      <c r="I192" s="151">
        <v>250000</v>
      </c>
      <c r="J192" s="151">
        <v>0</v>
      </c>
      <c r="K192" s="151">
        <v>250000</v>
      </c>
      <c r="L192" s="152">
        <v>0</v>
      </c>
    </row>
    <row r="193" spans="1:12" ht="45.75" customHeight="1" x14ac:dyDescent="0.25">
      <c r="A193" s="278" t="s">
        <v>495</v>
      </c>
      <c r="B193" s="279"/>
      <c r="C193" s="116" t="s">
        <v>52</v>
      </c>
      <c r="D193" s="116" t="s">
        <v>244</v>
      </c>
      <c r="E193" s="122" t="s">
        <v>494</v>
      </c>
      <c r="F193" s="123"/>
      <c r="G193" s="121">
        <v>250000</v>
      </c>
      <c r="H193" s="151">
        <v>0</v>
      </c>
      <c r="I193" s="151">
        <v>250000</v>
      </c>
      <c r="J193" s="151">
        <v>0</v>
      </c>
      <c r="K193" s="151">
        <v>250000</v>
      </c>
      <c r="L193" s="152">
        <v>0</v>
      </c>
    </row>
    <row r="194" spans="1:12" ht="23.25" customHeight="1" x14ac:dyDescent="0.25">
      <c r="A194" s="278" t="s">
        <v>107</v>
      </c>
      <c r="B194" s="279"/>
      <c r="C194" s="116" t="s">
        <v>52</v>
      </c>
      <c r="D194" s="116" t="s">
        <v>244</v>
      </c>
      <c r="E194" s="122" t="s">
        <v>494</v>
      </c>
      <c r="F194" s="122" t="s">
        <v>106</v>
      </c>
      <c r="G194" s="121">
        <v>250000</v>
      </c>
      <c r="H194" s="151">
        <v>0</v>
      </c>
      <c r="I194" s="151">
        <v>250000</v>
      </c>
      <c r="J194" s="151">
        <v>0</v>
      </c>
      <c r="K194" s="151">
        <v>250000</v>
      </c>
      <c r="L194" s="152">
        <v>0</v>
      </c>
    </row>
    <row r="195" spans="1:12" ht="23.25" customHeight="1" x14ac:dyDescent="0.25">
      <c r="A195" s="278" t="s">
        <v>105</v>
      </c>
      <c r="B195" s="279"/>
      <c r="C195" s="116" t="s">
        <v>52</v>
      </c>
      <c r="D195" s="116" t="s">
        <v>244</v>
      </c>
      <c r="E195" s="122" t="s">
        <v>494</v>
      </c>
      <c r="F195" s="122" t="s">
        <v>104</v>
      </c>
      <c r="G195" s="121">
        <v>250000</v>
      </c>
      <c r="H195" s="151">
        <v>0</v>
      </c>
      <c r="I195" s="151">
        <v>250000</v>
      </c>
      <c r="J195" s="151">
        <v>0</v>
      </c>
      <c r="K195" s="151">
        <v>250000</v>
      </c>
      <c r="L195" s="152">
        <v>0</v>
      </c>
    </row>
    <row r="196" spans="1:12" ht="15" customHeight="1" x14ac:dyDescent="0.25">
      <c r="A196" s="278" t="s">
        <v>132</v>
      </c>
      <c r="B196" s="279"/>
      <c r="C196" s="116" t="s">
        <v>52</v>
      </c>
      <c r="D196" s="116" t="s">
        <v>244</v>
      </c>
      <c r="E196" s="122" t="s">
        <v>400</v>
      </c>
      <c r="F196" s="122"/>
      <c r="G196" s="121">
        <v>8300</v>
      </c>
      <c r="H196" s="151">
        <v>8300</v>
      </c>
      <c r="I196" s="151">
        <v>8800</v>
      </c>
      <c r="J196" s="151">
        <v>8800</v>
      </c>
      <c r="K196" s="151">
        <v>7900</v>
      </c>
      <c r="L196" s="152">
        <v>7900</v>
      </c>
    </row>
    <row r="197" spans="1:12" ht="34.5" customHeight="1" x14ac:dyDescent="0.25">
      <c r="A197" s="278" t="s">
        <v>492</v>
      </c>
      <c r="B197" s="279"/>
      <c r="C197" s="116" t="s">
        <v>52</v>
      </c>
      <c r="D197" s="116" t="s">
        <v>244</v>
      </c>
      <c r="E197" s="122" t="s">
        <v>887</v>
      </c>
      <c r="F197" s="123"/>
      <c r="G197" s="121">
        <v>8300</v>
      </c>
      <c r="H197" s="151">
        <v>8300</v>
      </c>
      <c r="I197" s="151">
        <v>8800</v>
      </c>
      <c r="J197" s="151">
        <v>8800</v>
      </c>
      <c r="K197" s="151">
        <v>7900</v>
      </c>
      <c r="L197" s="152">
        <v>7900</v>
      </c>
    </row>
    <row r="198" spans="1:12" ht="34.5" customHeight="1" x14ac:dyDescent="0.25">
      <c r="A198" s="278" t="s">
        <v>888</v>
      </c>
      <c r="B198" s="279"/>
      <c r="C198" s="116" t="s">
        <v>52</v>
      </c>
      <c r="D198" s="116" t="s">
        <v>244</v>
      </c>
      <c r="E198" s="122" t="s">
        <v>889</v>
      </c>
      <c r="F198" s="123"/>
      <c r="G198" s="121">
        <v>8300</v>
      </c>
      <c r="H198" s="151">
        <v>8300</v>
      </c>
      <c r="I198" s="151">
        <v>8800</v>
      </c>
      <c r="J198" s="151">
        <v>8800</v>
      </c>
      <c r="K198" s="151">
        <v>7900</v>
      </c>
      <c r="L198" s="152">
        <v>7900</v>
      </c>
    </row>
    <row r="199" spans="1:12" ht="23.25" customHeight="1" x14ac:dyDescent="0.25">
      <c r="A199" s="278" t="s">
        <v>107</v>
      </c>
      <c r="B199" s="279"/>
      <c r="C199" s="116" t="s">
        <v>52</v>
      </c>
      <c r="D199" s="116" t="s">
        <v>244</v>
      </c>
      <c r="E199" s="122" t="s">
        <v>889</v>
      </c>
      <c r="F199" s="122" t="s">
        <v>106</v>
      </c>
      <c r="G199" s="121">
        <v>8300</v>
      </c>
      <c r="H199" s="151">
        <v>8300</v>
      </c>
      <c r="I199" s="151">
        <v>8800</v>
      </c>
      <c r="J199" s="151">
        <v>8800</v>
      </c>
      <c r="K199" s="151">
        <v>7900</v>
      </c>
      <c r="L199" s="152">
        <v>7900</v>
      </c>
    </row>
    <row r="200" spans="1:12" ht="23.25" customHeight="1" x14ac:dyDescent="0.25">
      <c r="A200" s="278" t="s">
        <v>105</v>
      </c>
      <c r="B200" s="279"/>
      <c r="C200" s="116" t="s">
        <v>52</v>
      </c>
      <c r="D200" s="116" t="s">
        <v>244</v>
      </c>
      <c r="E200" s="122" t="s">
        <v>889</v>
      </c>
      <c r="F200" s="122" t="s">
        <v>104</v>
      </c>
      <c r="G200" s="121">
        <v>8300</v>
      </c>
      <c r="H200" s="151">
        <v>8300</v>
      </c>
      <c r="I200" s="151">
        <v>8800</v>
      </c>
      <c r="J200" s="151">
        <v>8800</v>
      </c>
      <c r="K200" s="151">
        <v>7900</v>
      </c>
      <c r="L200" s="152">
        <v>7900</v>
      </c>
    </row>
    <row r="201" spans="1:12" ht="23.25" customHeight="1" x14ac:dyDescent="0.25">
      <c r="A201" s="278" t="s">
        <v>193</v>
      </c>
      <c r="B201" s="279"/>
      <c r="C201" s="116" t="s">
        <v>52</v>
      </c>
      <c r="D201" s="116" t="s">
        <v>244</v>
      </c>
      <c r="E201" s="116" t="s">
        <v>192</v>
      </c>
      <c r="F201" s="116"/>
      <c r="G201" s="121">
        <v>227952200</v>
      </c>
      <c r="H201" s="151">
        <v>0</v>
      </c>
      <c r="I201" s="151">
        <v>227952200</v>
      </c>
      <c r="J201" s="151">
        <v>0</v>
      </c>
      <c r="K201" s="151">
        <v>227952200</v>
      </c>
      <c r="L201" s="152">
        <v>0</v>
      </c>
    </row>
    <row r="202" spans="1:12" ht="15" customHeight="1" x14ac:dyDescent="0.25">
      <c r="A202" s="278" t="s">
        <v>132</v>
      </c>
      <c r="B202" s="279"/>
      <c r="C202" s="116" t="s">
        <v>52</v>
      </c>
      <c r="D202" s="116" t="s">
        <v>244</v>
      </c>
      <c r="E202" s="122" t="s">
        <v>890</v>
      </c>
      <c r="F202" s="122"/>
      <c r="G202" s="121">
        <v>227952200</v>
      </c>
      <c r="H202" s="151">
        <v>0</v>
      </c>
      <c r="I202" s="151">
        <v>227952200</v>
      </c>
      <c r="J202" s="151">
        <v>0</v>
      </c>
      <c r="K202" s="151">
        <v>227952200</v>
      </c>
      <c r="L202" s="152">
        <v>0</v>
      </c>
    </row>
    <row r="203" spans="1:12" ht="23.25" customHeight="1" x14ac:dyDescent="0.25">
      <c r="A203" s="278" t="s">
        <v>130</v>
      </c>
      <c r="B203" s="279"/>
      <c r="C203" s="116" t="s">
        <v>52</v>
      </c>
      <c r="D203" s="116" t="s">
        <v>244</v>
      </c>
      <c r="E203" s="122" t="s">
        <v>891</v>
      </c>
      <c r="F203" s="123"/>
      <c r="G203" s="121">
        <v>227952200</v>
      </c>
      <c r="H203" s="151">
        <v>0</v>
      </c>
      <c r="I203" s="151">
        <v>227952200</v>
      </c>
      <c r="J203" s="151">
        <v>0</v>
      </c>
      <c r="K203" s="151">
        <v>227952200</v>
      </c>
      <c r="L203" s="152">
        <v>0</v>
      </c>
    </row>
    <row r="204" spans="1:12" ht="34.5" customHeight="1" x14ac:dyDescent="0.25">
      <c r="A204" s="278" t="s">
        <v>490</v>
      </c>
      <c r="B204" s="279"/>
      <c r="C204" s="116" t="s">
        <v>52</v>
      </c>
      <c r="D204" s="116" t="s">
        <v>244</v>
      </c>
      <c r="E204" s="122" t="s">
        <v>892</v>
      </c>
      <c r="F204" s="123"/>
      <c r="G204" s="121">
        <v>227952200</v>
      </c>
      <c r="H204" s="151">
        <v>0</v>
      </c>
      <c r="I204" s="151">
        <v>227952200</v>
      </c>
      <c r="J204" s="151">
        <v>0</v>
      </c>
      <c r="K204" s="151">
        <v>227952200</v>
      </c>
      <c r="L204" s="152">
        <v>0</v>
      </c>
    </row>
    <row r="205" spans="1:12" ht="23.25" customHeight="1" x14ac:dyDescent="0.25">
      <c r="A205" s="278" t="s">
        <v>97</v>
      </c>
      <c r="B205" s="279"/>
      <c r="C205" s="116" t="s">
        <v>52</v>
      </c>
      <c r="D205" s="116" t="s">
        <v>244</v>
      </c>
      <c r="E205" s="122" t="s">
        <v>892</v>
      </c>
      <c r="F205" s="122" t="s">
        <v>75</v>
      </c>
      <c r="G205" s="121">
        <v>227952200</v>
      </c>
      <c r="H205" s="151">
        <v>0</v>
      </c>
      <c r="I205" s="151">
        <v>227952200</v>
      </c>
      <c r="J205" s="151">
        <v>0</v>
      </c>
      <c r="K205" s="151">
        <v>227952200</v>
      </c>
      <c r="L205" s="152">
        <v>0</v>
      </c>
    </row>
    <row r="206" spans="1:12" ht="15" customHeight="1" x14ac:dyDescent="0.25">
      <c r="A206" s="278" t="s">
        <v>124</v>
      </c>
      <c r="B206" s="279"/>
      <c r="C206" s="116" t="s">
        <v>52</v>
      </c>
      <c r="D206" s="116" t="s">
        <v>244</v>
      </c>
      <c r="E206" s="122" t="s">
        <v>892</v>
      </c>
      <c r="F206" s="122" t="s">
        <v>78</v>
      </c>
      <c r="G206" s="121">
        <v>227952200</v>
      </c>
      <c r="H206" s="151">
        <v>0</v>
      </c>
      <c r="I206" s="151">
        <v>227952200</v>
      </c>
      <c r="J206" s="151">
        <v>0</v>
      </c>
      <c r="K206" s="151">
        <v>227952200</v>
      </c>
      <c r="L206" s="152">
        <v>0</v>
      </c>
    </row>
    <row r="207" spans="1:12" ht="23.25" customHeight="1" x14ac:dyDescent="0.25">
      <c r="A207" s="278" t="s">
        <v>369</v>
      </c>
      <c r="B207" s="279"/>
      <c r="C207" s="116" t="s">
        <v>52</v>
      </c>
      <c r="D207" s="116" t="s">
        <v>244</v>
      </c>
      <c r="E207" s="116" t="s">
        <v>368</v>
      </c>
      <c r="F207" s="116"/>
      <c r="G207" s="121">
        <v>500000</v>
      </c>
      <c r="H207" s="151">
        <v>0</v>
      </c>
      <c r="I207" s="151">
        <v>500000</v>
      </c>
      <c r="J207" s="151">
        <v>0</v>
      </c>
      <c r="K207" s="151">
        <v>500000</v>
      </c>
      <c r="L207" s="152">
        <v>0</v>
      </c>
    </row>
    <row r="208" spans="1:12" ht="15" customHeight="1" x14ac:dyDescent="0.25">
      <c r="A208" s="278" t="s">
        <v>132</v>
      </c>
      <c r="B208" s="279"/>
      <c r="C208" s="116" t="s">
        <v>52</v>
      </c>
      <c r="D208" s="116" t="s">
        <v>244</v>
      </c>
      <c r="E208" s="122" t="s">
        <v>489</v>
      </c>
      <c r="F208" s="122"/>
      <c r="G208" s="121">
        <v>500000</v>
      </c>
      <c r="H208" s="151">
        <v>0</v>
      </c>
      <c r="I208" s="151">
        <v>500000</v>
      </c>
      <c r="J208" s="151">
        <v>0</v>
      </c>
      <c r="K208" s="151">
        <v>500000</v>
      </c>
      <c r="L208" s="152">
        <v>0</v>
      </c>
    </row>
    <row r="209" spans="1:12" ht="23.25" customHeight="1" x14ac:dyDescent="0.25">
      <c r="A209" s="278" t="s">
        <v>130</v>
      </c>
      <c r="B209" s="279"/>
      <c r="C209" s="116" t="s">
        <v>52</v>
      </c>
      <c r="D209" s="116" t="s">
        <v>244</v>
      </c>
      <c r="E209" s="122" t="s">
        <v>488</v>
      </c>
      <c r="F209" s="123"/>
      <c r="G209" s="121">
        <v>500000</v>
      </c>
      <c r="H209" s="151">
        <v>0</v>
      </c>
      <c r="I209" s="151">
        <v>500000</v>
      </c>
      <c r="J209" s="151">
        <v>0</v>
      </c>
      <c r="K209" s="151">
        <v>500000</v>
      </c>
      <c r="L209" s="152">
        <v>0</v>
      </c>
    </row>
    <row r="210" spans="1:12" ht="15" customHeight="1" x14ac:dyDescent="0.25">
      <c r="A210" s="278" t="s">
        <v>487</v>
      </c>
      <c r="B210" s="279"/>
      <c r="C210" s="116" t="s">
        <v>52</v>
      </c>
      <c r="D210" s="116" t="s">
        <v>244</v>
      </c>
      <c r="E210" s="122" t="s">
        <v>486</v>
      </c>
      <c r="F210" s="123"/>
      <c r="G210" s="121">
        <v>500000</v>
      </c>
      <c r="H210" s="151">
        <v>0</v>
      </c>
      <c r="I210" s="151">
        <v>500000</v>
      </c>
      <c r="J210" s="151">
        <v>0</v>
      </c>
      <c r="K210" s="151">
        <v>500000</v>
      </c>
      <c r="L210" s="152">
        <v>0</v>
      </c>
    </row>
    <row r="211" spans="1:12" ht="23.25" customHeight="1" x14ac:dyDescent="0.25">
      <c r="A211" s="278" t="s">
        <v>107</v>
      </c>
      <c r="B211" s="279"/>
      <c r="C211" s="116" t="s">
        <v>52</v>
      </c>
      <c r="D211" s="116" t="s">
        <v>244</v>
      </c>
      <c r="E211" s="122" t="s">
        <v>486</v>
      </c>
      <c r="F211" s="122" t="s">
        <v>106</v>
      </c>
      <c r="G211" s="121">
        <v>500000</v>
      </c>
      <c r="H211" s="151">
        <v>0</v>
      </c>
      <c r="I211" s="151">
        <v>500000</v>
      </c>
      <c r="J211" s="151">
        <v>0</v>
      </c>
      <c r="K211" s="151">
        <v>500000</v>
      </c>
      <c r="L211" s="152">
        <v>0</v>
      </c>
    </row>
    <row r="212" spans="1:12" ht="23.25" customHeight="1" x14ac:dyDescent="0.25">
      <c r="A212" s="278" t="s">
        <v>105</v>
      </c>
      <c r="B212" s="279"/>
      <c r="C212" s="116" t="s">
        <v>52</v>
      </c>
      <c r="D212" s="116" t="s">
        <v>244</v>
      </c>
      <c r="E212" s="122" t="s">
        <v>486</v>
      </c>
      <c r="F212" s="122" t="s">
        <v>104</v>
      </c>
      <c r="G212" s="121">
        <v>500000</v>
      </c>
      <c r="H212" s="151">
        <v>0</v>
      </c>
      <c r="I212" s="151">
        <v>500000</v>
      </c>
      <c r="J212" s="151">
        <v>0</v>
      </c>
      <c r="K212" s="151">
        <v>500000</v>
      </c>
      <c r="L212" s="152">
        <v>0</v>
      </c>
    </row>
    <row r="213" spans="1:12" ht="15" customHeight="1" x14ac:dyDescent="0.25">
      <c r="A213" s="278" t="s">
        <v>287</v>
      </c>
      <c r="B213" s="279"/>
      <c r="C213" s="116" t="s">
        <v>52</v>
      </c>
      <c r="D213" s="116" t="s">
        <v>244</v>
      </c>
      <c r="E213" s="116" t="s">
        <v>286</v>
      </c>
      <c r="F213" s="116"/>
      <c r="G213" s="121">
        <v>234916780.78999999</v>
      </c>
      <c r="H213" s="151">
        <v>0</v>
      </c>
      <c r="I213" s="151">
        <v>62021818.640000001</v>
      </c>
      <c r="J213" s="151">
        <v>0</v>
      </c>
      <c r="K213" s="151">
        <v>1057779270.74</v>
      </c>
      <c r="L213" s="152">
        <v>0</v>
      </c>
    </row>
    <row r="214" spans="1:12" ht="15" customHeight="1" x14ac:dyDescent="0.25">
      <c r="A214" s="278" t="s">
        <v>664</v>
      </c>
      <c r="B214" s="279"/>
      <c r="C214" s="116" t="s">
        <v>52</v>
      </c>
      <c r="D214" s="116" t="s">
        <v>244</v>
      </c>
      <c r="E214" s="122" t="s">
        <v>300</v>
      </c>
      <c r="F214" s="123"/>
      <c r="G214" s="121">
        <v>423300</v>
      </c>
      <c r="H214" s="151">
        <v>0</v>
      </c>
      <c r="I214" s="151">
        <v>423300</v>
      </c>
      <c r="J214" s="151">
        <v>0</v>
      </c>
      <c r="K214" s="151">
        <v>423300</v>
      </c>
      <c r="L214" s="152">
        <v>0</v>
      </c>
    </row>
    <row r="215" spans="1:12" ht="15" customHeight="1" x14ac:dyDescent="0.25">
      <c r="A215" s="278" t="s">
        <v>221</v>
      </c>
      <c r="B215" s="279"/>
      <c r="C215" s="116" t="s">
        <v>52</v>
      </c>
      <c r="D215" s="116" t="s">
        <v>244</v>
      </c>
      <c r="E215" s="122" t="s">
        <v>300</v>
      </c>
      <c r="F215" s="122" t="s">
        <v>64</v>
      </c>
      <c r="G215" s="121">
        <v>423300</v>
      </c>
      <c r="H215" s="151">
        <v>0</v>
      </c>
      <c r="I215" s="151">
        <v>423300</v>
      </c>
      <c r="J215" s="151">
        <v>0</v>
      </c>
      <c r="K215" s="151">
        <v>423300</v>
      </c>
      <c r="L215" s="152">
        <v>0</v>
      </c>
    </row>
    <row r="216" spans="1:12" ht="15" customHeight="1" x14ac:dyDescent="0.25">
      <c r="A216" s="278" t="s">
        <v>220</v>
      </c>
      <c r="B216" s="279"/>
      <c r="C216" s="116" t="s">
        <v>52</v>
      </c>
      <c r="D216" s="116" t="s">
        <v>244</v>
      </c>
      <c r="E216" s="122" t="s">
        <v>300</v>
      </c>
      <c r="F216" s="122" t="s">
        <v>219</v>
      </c>
      <c r="G216" s="121">
        <v>423300</v>
      </c>
      <c r="H216" s="151">
        <v>0</v>
      </c>
      <c r="I216" s="151">
        <v>423300</v>
      </c>
      <c r="J216" s="151">
        <v>0</v>
      </c>
      <c r="K216" s="151">
        <v>423300</v>
      </c>
      <c r="L216" s="152">
        <v>0</v>
      </c>
    </row>
    <row r="217" spans="1:12" ht="15" customHeight="1" x14ac:dyDescent="0.25">
      <c r="A217" s="278" t="s">
        <v>485</v>
      </c>
      <c r="B217" s="279"/>
      <c r="C217" s="116" t="s">
        <v>52</v>
      </c>
      <c r="D217" s="116" t="s">
        <v>244</v>
      </c>
      <c r="E217" s="122" t="s">
        <v>483</v>
      </c>
      <c r="F217" s="123"/>
      <c r="G217" s="121">
        <v>234493480.78999999</v>
      </c>
      <c r="H217" s="151">
        <v>0</v>
      </c>
      <c r="I217" s="151">
        <v>61598518.640000001</v>
      </c>
      <c r="J217" s="151">
        <v>0</v>
      </c>
      <c r="K217" s="151">
        <v>1057355970.74</v>
      </c>
      <c r="L217" s="152">
        <v>0</v>
      </c>
    </row>
    <row r="218" spans="1:12" ht="15" customHeight="1" x14ac:dyDescent="0.25">
      <c r="A218" s="278" t="s">
        <v>221</v>
      </c>
      <c r="B218" s="279"/>
      <c r="C218" s="116" t="s">
        <v>52</v>
      </c>
      <c r="D218" s="116" t="s">
        <v>244</v>
      </c>
      <c r="E218" s="122" t="s">
        <v>483</v>
      </c>
      <c r="F218" s="122" t="s">
        <v>64</v>
      </c>
      <c r="G218" s="121">
        <v>234493480.78999999</v>
      </c>
      <c r="H218" s="151">
        <v>0</v>
      </c>
      <c r="I218" s="151">
        <v>61598518.640000001</v>
      </c>
      <c r="J218" s="151">
        <v>0</v>
      </c>
      <c r="K218" s="151">
        <v>1057355970.74</v>
      </c>
      <c r="L218" s="152">
        <v>0</v>
      </c>
    </row>
    <row r="219" spans="1:12" ht="15" customHeight="1" x14ac:dyDescent="0.25">
      <c r="A219" s="278" t="s">
        <v>500</v>
      </c>
      <c r="B219" s="279"/>
      <c r="C219" s="116" t="s">
        <v>52</v>
      </c>
      <c r="D219" s="116" t="s">
        <v>244</v>
      </c>
      <c r="E219" s="122" t="s">
        <v>483</v>
      </c>
      <c r="F219" s="122" t="s">
        <v>498</v>
      </c>
      <c r="G219" s="121">
        <v>51917700</v>
      </c>
      <c r="H219" s="151">
        <v>0</v>
      </c>
      <c r="I219" s="151">
        <v>12208700</v>
      </c>
      <c r="J219" s="151">
        <v>0</v>
      </c>
      <c r="K219" s="151">
        <v>2500000</v>
      </c>
      <c r="L219" s="152">
        <v>0</v>
      </c>
    </row>
    <row r="220" spans="1:12" ht="15" customHeight="1" x14ac:dyDescent="0.25">
      <c r="A220" s="278" t="s">
        <v>484</v>
      </c>
      <c r="B220" s="279"/>
      <c r="C220" s="116" t="s">
        <v>52</v>
      </c>
      <c r="D220" s="116" t="s">
        <v>244</v>
      </c>
      <c r="E220" s="122" t="s">
        <v>483</v>
      </c>
      <c r="F220" s="122" t="s">
        <v>482</v>
      </c>
      <c r="G220" s="121">
        <v>182575780.78999999</v>
      </c>
      <c r="H220" s="151">
        <v>0</v>
      </c>
      <c r="I220" s="151">
        <v>49389818.640000001</v>
      </c>
      <c r="J220" s="151">
        <v>0</v>
      </c>
      <c r="K220" s="151">
        <v>1054855970.74</v>
      </c>
      <c r="L220" s="152">
        <v>0</v>
      </c>
    </row>
    <row r="221" spans="1:12" ht="23.25" customHeight="1" x14ac:dyDescent="0.25">
      <c r="A221" s="285" t="s">
        <v>771</v>
      </c>
      <c r="B221" s="286"/>
      <c r="C221" s="175" t="s">
        <v>84</v>
      </c>
      <c r="D221" s="175"/>
      <c r="E221" s="175"/>
      <c r="F221" s="175"/>
      <c r="G221" s="176">
        <v>188430900</v>
      </c>
      <c r="H221" s="153">
        <v>0</v>
      </c>
      <c r="I221" s="153">
        <v>152879000</v>
      </c>
      <c r="J221" s="153">
        <v>0</v>
      </c>
      <c r="K221" s="153">
        <v>116923000</v>
      </c>
      <c r="L221" s="154">
        <v>0</v>
      </c>
    </row>
    <row r="222" spans="1:12" ht="23.25" customHeight="1" x14ac:dyDescent="0.25">
      <c r="A222" s="278" t="s">
        <v>481</v>
      </c>
      <c r="B222" s="279"/>
      <c r="C222" s="116" t="s">
        <v>84</v>
      </c>
      <c r="D222" s="116" t="s">
        <v>178</v>
      </c>
      <c r="E222" s="117"/>
      <c r="F222" s="117"/>
      <c r="G222" s="121">
        <v>104633000</v>
      </c>
      <c r="H222" s="151">
        <v>0</v>
      </c>
      <c r="I222" s="151">
        <v>72297100</v>
      </c>
      <c r="J222" s="151">
        <v>0</v>
      </c>
      <c r="K222" s="151">
        <v>72297100</v>
      </c>
      <c r="L222" s="152">
        <v>0</v>
      </c>
    </row>
    <row r="223" spans="1:12" ht="23.25" customHeight="1" x14ac:dyDescent="0.25">
      <c r="A223" s="278" t="s">
        <v>374</v>
      </c>
      <c r="B223" s="279"/>
      <c r="C223" s="116" t="s">
        <v>84</v>
      </c>
      <c r="D223" s="116" t="s">
        <v>178</v>
      </c>
      <c r="E223" s="116" t="s">
        <v>373</v>
      </c>
      <c r="F223" s="116"/>
      <c r="G223" s="121">
        <v>104633000</v>
      </c>
      <c r="H223" s="151">
        <v>0</v>
      </c>
      <c r="I223" s="151">
        <v>72297100</v>
      </c>
      <c r="J223" s="151">
        <v>0</v>
      </c>
      <c r="K223" s="151">
        <v>72297100</v>
      </c>
      <c r="L223" s="152">
        <v>0</v>
      </c>
    </row>
    <row r="224" spans="1:12" ht="23.25" customHeight="1" x14ac:dyDescent="0.25">
      <c r="A224" s="278" t="s">
        <v>893</v>
      </c>
      <c r="B224" s="279"/>
      <c r="C224" s="116" t="s">
        <v>84</v>
      </c>
      <c r="D224" s="116" t="s">
        <v>178</v>
      </c>
      <c r="E224" s="122" t="s">
        <v>480</v>
      </c>
      <c r="F224" s="122"/>
      <c r="G224" s="121">
        <v>10497230</v>
      </c>
      <c r="H224" s="151">
        <v>0</v>
      </c>
      <c r="I224" s="151">
        <v>10497230</v>
      </c>
      <c r="J224" s="151">
        <v>0</v>
      </c>
      <c r="K224" s="151">
        <v>10497230</v>
      </c>
      <c r="L224" s="152">
        <v>0</v>
      </c>
    </row>
    <row r="225" spans="1:12" ht="57" customHeight="1" x14ac:dyDescent="0.25">
      <c r="A225" s="278" t="s">
        <v>894</v>
      </c>
      <c r="B225" s="279"/>
      <c r="C225" s="116" t="s">
        <v>84</v>
      </c>
      <c r="D225" s="116" t="s">
        <v>178</v>
      </c>
      <c r="E225" s="122" t="s">
        <v>895</v>
      </c>
      <c r="F225" s="123"/>
      <c r="G225" s="121">
        <v>200000</v>
      </c>
      <c r="H225" s="151">
        <v>0</v>
      </c>
      <c r="I225" s="151">
        <v>200000</v>
      </c>
      <c r="J225" s="151">
        <v>0</v>
      </c>
      <c r="K225" s="151">
        <v>200000</v>
      </c>
      <c r="L225" s="152">
        <v>0</v>
      </c>
    </row>
    <row r="226" spans="1:12" ht="23.25" customHeight="1" x14ac:dyDescent="0.25">
      <c r="A226" s="278" t="s">
        <v>479</v>
      </c>
      <c r="B226" s="279"/>
      <c r="C226" s="116" t="s">
        <v>84</v>
      </c>
      <c r="D226" s="116" t="s">
        <v>178</v>
      </c>
      <c r="E226" s="122" t="s">
        <v>896</v>
      </c>
      <c r="F226" s="123"/>
      <c r="G226" s="121">
        <v>200000</v>
      </c>
      <c r="H226" s="151">
        <v>0</v>
      </c>
      <c r="I226" s="151">
        <v>200000</v>
      </c>
      <c r="J226" s="151">
        <v>0</v>
      </c>
      <c r="K226" s="151">
        <v>200000</v>
      </c>
      <c r="L226" s="152">
        <v>0</v>
      </c>
    </row>
    <row r="227" spans="1:12" ht="23.25" customHeight="1" x14ac:dyDescent="0.25">
      <c r="A227" s="278" t="s">
        <v>107</v>
      </c>
      <c r="B227" s="279"/>
      <c r="C227" s="116" t="s">
        <v>84</v>
      </c>
      <c r="D227" s="116" t="s">
        <v>178</v>
      </c>
      <c r="E227" s="122" t="s">
        <v>896</v>
      </c>
      <c r="F227" s="122" t="s">
        <v>106</v>
      </c>
      <c r="G227" s="121">
        <v>200000</v>
      </c>
      <c r="H227" s="151">
        <v>0</v>
      </c>
      <c r="I227" s="151">
        <v>200000</v>
      </c>
      <c r="J227" s="151">
        <v>0</v>
      </c>
      <c r="K227" s="151">
        <v>200000</v>
      </c>
      <c r="L227" s="152">
        <v>0</v>
      </c>
    </row>
    <row r="228" spans="1:12" ht="23.25" customHeight="1" x14ac:dyDescent="0.25">
      <c r="A228" s="278" t="s">
        <v>105</v>
      </c>
      <c r="B228" s="279"/>
      <c r="C228" s="116" t="s">
        <v>84</v>
      </c>
      <c r="D228" s="116" t="s">
        <v>178</v>
      </c>
      <c r="E228" s="122" t="s">
        <v>896</v>
      </c>
      <c r="F228" s="122" t="s">
        <v>104</v>
      </c>
      <c r="G228" s="121">
        <v>200000</v>
      </c>
      <c r="H228" s="151">
        <v>0</v>
      </c>
      <c r="I228" s="151">
        <v>200000</v>
      </c>
      <c r="J228" s="151">
        <v>0</v>
      </c>
      <c r="K228" s="151">
        <v>200000</v>
      </c>
      <c r="L228" s="152">
        <v>0</v>
      </c>
    </row>
    <row r="229" spans="1:12" ht="34.5" customHeight="1" x14ac:dyDescent="0.25">
      <c r="A229" s="278" t="s">
        <v>897</v>
      </c>
      <c r="B229" s="279"/>
      <c r="C229" s="116" t="s">
        <v>84</v>
      </c>
      <c r="D229" s="116" t="s">
        <v>178</v>
      </c>
      <c r="E229" s="122" t="s">
        <v>898</v>
      </c>
      <c r="F229" s="123"/>
      <c r="G229" s="121">
        <v>10297230</v>
      </c>
      <c r="H229" s="151">
        <v>0</v>
      </c>
      <c r="I229" s="151">
        <v>10297230</v>
      </c>
      <c r="J229" s="151">
        <v>0</v>
      </c>
      <c r="K229" s="151">
        <v>10297230</v>
      </c>
      <c r="L229" s="152">
        <v>0</v>
      </c>
    </row>
    <row r="230" spans="1:12" ht="34.5" customHeight="1" x14ac:dyDescent="0.25">
      <c r="A230" s="278" t="s">
        <v>899</v>
      </c>
      <c r="B230" s="279"/>
      <c r="C230" s="116" t="s">
        <v>84</v>
      </c>
      <c r="D230" s="116" t="s">
        <v>178</v>
      </c>
      <c r="E230" s="122" t="s">
        <v>900</v>
      </c>
      <c r="F230" s="123"/>
      <c r="G230" s="121">
        <v>10297230</v>
      </c>
      <c r="H230" s="151">
        <v>0</v>
      </c>
      <c r="I230" s="151">
        <v>10297230</v>
      </c>
      <c r="J230" s="151">
        <v>0</v>
      </c>
      <c r="K230" s="151">
        <v>10297230</v>
      </c>
      <c r="L230" s="152">
        <v>0</v>
      </c>
    </row>
    <row r="231" spans="1:12" ht="23.25" customHeight="1" x14ac:dyDescent="0.25">
      <c r="A231" s="278" t="s">
        <v>107</v>
      </c>
      <c r="B231" s="279"/>
      <c r="C231" s="116" t="s">
        <v>84</v>
      </c>
      <c r="D231" s="116" t="s">
        <v>178</v>
      </c>
      <c r="E231" s="122" t="s">
        <v>900</v>
      </c>
      <c r="F231" s="122" t="s">
        <v>106</v>
      </c>
      <c r="G231" s="121">
        <v>10297230</v>
      </c>
      <c r="H231" s="151">
        <v>0</v>
      </c>
      <c r="I231" s="151">
        <v>10297230</v>
      </c>
      <c r="J231" s="151">
        <v>0</v>
      </c>
      <c r="K231" s="151">
        <v>10297230</v>
      </c>
      <c r="L231" s="152">
        <v>0</v>
      </c>
    </row>
    <row r="232" spans="1:12" ht="23.25" customHeight="1" x14ac:dyDescent="0.25">
      <c r="A232" s="278" t="s">
        <v>105</v>
      </c>
      <c r="B232" s="279"/>
      <c r="C232" s="116" t="s">
        <v>84</v>
      </c>
      <c r="D232" s="116" t="s">
        <v>178</v>
      </c>
      <c r="E232" s="122" t="s">
        <v>900</v>
      </c>
      <c r="F232" s="122" t="s">
        <v>104</v>
      </c>
      <c r="G232" s="121">
        <v>10297230</v>
      </c>
      <c r="H232" s="151">
        <v>0</v>
      </c>
      <c r="I232" s="151">
        <v>10297230</v>
      </c>
      <c r="J232" s="151">
        <v>0</v>
      </c>
      <c r="K232" s="151">
        <v>10297230</v>
      </c>
      <c r="L232" s="152">
        <v>0</v>
      </c>
    </row>
    <row r="233" spans="1:12" ht="34.5" customHeight="1" x14ac:dyDescent="0.25">
      <c r="A233" s="278" t="s">
        <v>901</v>
      </c>
      <c r="B233" s="279"/>
      <c r="C233" s="116" t="s">
        <v>84</v>
      </c>
      <c r="D233" s="116" t="s">
        <v>178</v>
      </c>
      <c r="E233" s="122" t="s">
        <v>477</v>
      </c>
      <c r="F233" s="122"/>
      <c r="G233" s="121">
        <v>1400000</v>
      </c>
      <c r="H233" s="151">
        <v>0</v>
      </c>
      <c r="I233" s="151">
        <v>1400000</v>
      </c>
      <c r="J233" s="151">
        <v>0</v>
      </c>
      <c r="K233" s="151">
        <v>1400000</v>
      </c>
      <c r="L233" s="152">
        <v>0</v>
      </c>
    </row>
    <row r="234" spans="1:12" ht="79.5" customHeight="1" x14ac:dyDescent="0.25">
      <c r="A234" s="278" t="s">
        <v>902</v>
      </c>
      <c r="B234" s="279"/>
      <c r="C234" s="116" t="s">
        <v>84</v>
      </c>
      <c r="D234" s="116" t="s">
        <v>178</v>
      </c>
      <c r="E234" s="122" t="s">
        <v>476</v>
      </c>
      <c r="F234" s="123"/>
      <c r="G234" s="121">
        <v>1400000</v>
      </c>
      <c r="H234" s="151">
        <v>0</v>
      </c>
      <c r="I234" s="151">
        <v>1400000</v>
      </c>
      <c r="J234" s="151">
        <v>0</v>
      </c>
      <c r="K234" s="151">
        <v>1400000</v>
      </c>
      <c r="L234" s="152">
        <v>0</v>
      </c>
    </row>
    <row r="235" spans="1:12" ht="34.5" customHeight="1" x14ac:dyDescent="0.25">
      <c r="A235" s="278" t="s">
        <v>475</v>
      </c>
      <c r="B235" s="279"/>
      <c r="C235" s="116" t="s">
        <v>84</v>
      </c>
      <c r="D235" s="116" t="s">
        <v>178</v>
      </c>
      <c r="E235" s="122" t="s">
        <v>474</v>
      </c>
      <c r="F235" s="123"/>
      <c r="G235" s="121">
        <v>1400000</v>
      </c>
      <c r="H235" s="151">
        <v>0</v>
      </c>
      <c r="I235" s="151">
        <v>1400000</v>
      </c>
      <c r="J235" s="151">
        <v>0</v>
      </c>
      <c r="K235" s="151">
        <v>1400000</v>
      </c>
      <c r="L235" s="152">
        <v>0</v>
      </c>
    </row>
    <row r="236" spans="1:12" ht="23.25" customHeight="1" x14ac:dyDescent="0.25">
      <c r="A236" s="278" t="s">
        <v>107</v>
      </c>
      <c r="B236" s="279"/>
      <c r="C236" s="116" t="s">
        <v>84</v>
      </c>
      <c r="D236" s="116" t="s">
        <v>178</v>
      </c>
      <c r="E236" s="122" t="s">
        <v>474</v>
      </c>
      <c r="F236" s="122" t="s">
        <v>106</v>
      </c>
      <c r="G236" s="121">
        <v>1400000</v>
      </c>
      <c r="H236" s="151">
        <v>0</v>
      </c>
      <c r="I236" s="151">
        <v>1400000</v>
      </c>
      <c r="J236" s="151">
        <v>0</v>
      </c>
      <c r="K236" s="151">
        <v>1400000</v>
      </c>
      <c r="L236" s="152">
        <v>0</v>
      </c>
    </row>
    <row r="237" spans="1:12" ht="23.25" customHeight="1" x14ac:dyDescent="0.25">
      <c r="A237" s="278" t="s">
        <v>105</v>
      </c>
      <c r="B237" s="279"/>
      <c r="C237" s="116" t="s">
        <v>84</v>
      </c>
      <c r="D237" s="116" t="s">
        <v>178</v>
      </c>
      <c r="E237" s="122" t="s">
        <v>474</v>
      </c>
      <c r="F237" s="122" t="s">
        <v>104</v>
      </c>
      <c r="G237" s="121">
        <v>1400000</v>
      </c>
      <c r="H237" s="151">
        <v>0</v>
      </c>
      <c r="I237" s="151">
        <v>1400000</v>
      </c>
      <c r="J237" s="151">
        <v>0</v>
      </c>
      <c r="K237" s="151">
        <v>1400000</v>
      </c>
      <c r="L237" s="152">
        <v>0</v>
      </c>
    </row>
    <row r="238" spans="1:12" ht="23.25" customHeight="1" x14ac:dyDescent="0.25">
      <c r="A238" s="278" t="s">
        <v>473</v>
      </c>
      <c r="B238" s="279"/>
      <c r="C238" s="116" t="s">
        <v>84</v>
      </c>
      <c r="D238" s="116" t="s">
        <v>178</v>
      </c>
      <c r="E238" s="122" t="s">
        <v>472</v>
      </c>
      <c r="F238" s="122"/>
      <c r="G238" s="121">
        <v>35065900</v>
      </c>
      <c r="H238" s="151">
        <v>0</v>
      </c>
      <c r="I238" s="151">
        <v>2730000</v>
      </c>
      <c r="J238" s="151">
        <v>0</v>
      </c>
      <c r="K238" s="151">
        <v>2730000</v>
      </c>
      <c r="L238" s="152">
        <v>0</v>
      </c>
    </row>
    <row r="239" spans="1:12" ht="34.5" customHeight="1" x14ac:dyDescent="0.25">
      <c r="A239" s="278" t="s">
        <v>903</v>
      </c>
      <c r="B239" s="279"/>
      <c r="C239" s="116" t="s">
        <v>84</v>
      </c>
      <c r="D239" s="116" t="s">
        <v>178</v>
      </c>
      <c r="E239" s="122" t="s">
        <v>471</v>
      </c>
      <c r="F239" s="123"/>
      <c r="G239" s="121">
        <v>35065900</v>
      </c>
      <c r="H239" s="151">
        <v>0</v>
      </c>
      <c r="I239" s="151">
        <v>2730000</v>
      </c>
      <c r="J239" s="151">
        <v>0</v>
      </c>
      <c r="K239" s="151">
        <v>2730000</v>
      </c>
      <c r="L239" s="152">
        <v>0</v>
      </c>
    </row>
    <row r="240" spans="1:12" ht="23.25" customHeight="1" x14ac:dyDescent="0.25">
      <c r="A240" s="278" t="s">
        <v>470</v>
      </c>
      <c r="B240" s="279"/>
      <c r="C240" s="116" t="s">
        <v>84</v>
      </c>
      <c r="D240" s="116" t="s">
        <v>178</v>
      </c>
      <c r="E240" s="122" t="s">
        <v>772</v>
      </c>
      <c r="F240" s="123"/>
      <c r="G240" s="121">
        <v>35065900</v>
      </c>
      <c r="H240" s="151">
        <v>0</v>
      </c>
      <c r="I240" s="151">
        <v>2730000</v>
      </c>
      <c r="J240" s="151">
        <v>0</v>
      </c>
      <c r="K240" s="151">
        <v>2730000</v>
      </c>
      <c r="L240" s="152">
        <v>0</v>
      </c>
    </row>
    <row r="241" spans="1:12" ht="23.25" customHeight="1" x14ac:dyDescent="0.25">
      <c r="A241" s="278" t="s">
        <v>107</v>
      </c>
      <c r="B241" s="279"/>
      <c r="C241" s="116" t="s">
        <v>84</v>
      </c>
      <c r="D241" s="116" t="s">
        <v>178</v>
      </c>
      <c r="E241" s="122" t="s">
        <v>772</v>
      </c>
      <c r="F241" s="122" t="s">
        <v>106</v>
      </c>
      <c r="G241" s="121">
        <v>1653000</v>
      </c>
      <c r="H241" s="151">
        <v>0</v>
      </c>
      <c r="I241" s="151">
        <v>1653000</v>
      </c>
      <c r="J241" s="151">
        <v>0</v>
      </c>
      <c r="K241" s="151">
        <v>1653000</v>
      </c>
      <c r="L241" s="152">
        <v>0</v>
      </c>
    </row>
    <row r="242" spans="1:12" ht="23.25" customHeight="1" x14ac:dyDescent="0.25">
      <c r="A242" s="278" t="s">
        <v>105</v>
      </c>
      <c r="B242" s="279"/>
      <c r="C242" s="116" t="s">
        <v>84</v>
      </c>
      <c r="D242" s="116" t="s">
        <v>178</v>
      </c>
      <c r="E242" s="122" t="s">
        <v>772</v>
      </c>
      <c r="F242" s="122" t="s">
        <v>104</v>
      </c>
      <c r="G242" s="121">
        <v>1653000</v>
      </c>
      <c r="H242" s="151">
        <v>0</v>
      </c>
      <c r="I242" s="151">
        <v>1653000</v>
      </c>
      <c r="J242" s="151">
        <v>0</v>
      </c>
      <c r="K242" s="151">
        <v>1653000</v>
      </c>
      <c r="L242" s="152">
        <v>0</v>
      </c>
    </row>
    <row r="243" spans="1:12" ht="15" customHeight="1" x14ac:dyDescent="0.25">
      <c r="A243" s="278" t="s">
        <v>103</v>
      </c>
      <c r="B243" s="279"/>
      <c r="C243" s="116" t="s">
        <v>84</v>
      </c>
      <c r="D243" s="116" t="s">
        <v>178</v>
      </c>
      <c r="E243" s="122" t="s">
        <v>772</v>
      </c>
      <c r="F243" s="122" t="s">
        <v>102</v>
      </c>
      <c r="G243" s="121">
        <v>877000</v>
      </c>
      <c r="H243" s="151">
        <v>0</v>
      </c>
      <c r="I243" s="151">
        <v>877000</v>
      </c>
      <c r="J243" s="151">
        <v>0</v>
      </c>
      <c r="K243" s="151">
        <v>877000</v>
      </c>
      <c r="L243" s="152">
        <v>0</v>
      </c>
    </row>
    <row r="244" spans="1:12" ht="15" customHeight="1" x14ac:dyDescent="0.25">
      <c r="A244" s="278" t="s">
        <v>469</v>
      </c>
      <c r="B244" s="279"/>
      <c r="C244" s="116" t="s">
        <v>84</v>
      </c>
      <c r="D244" s="116" t="s">
        <v>178</v>
      </c>
      <c r="E244" s="122" t="s">
        <v>772</v>
      </c>
      <c r="F244" s="122" t="s">
        <v>468</v>
      </c>
      <c r="G244" s="121">
        <v>877000</v>
      </c>
      <c r="H244" s="151">
        <v>0</v>
      </c>
      <c r="I244" s="151">
        <v>877000</v>
      </c>
      <c r="J244" s="151">
        <v>0</v>
      </c>
      <c r="K244" s="151">
        <v>877000</v>
      </c>
      <c r="L244" s="152">
        <v>0</v>
      </c>
    </row>
    <row r="245" spans="1:12" ht="23.25" customHeight="1" x14ac:dyDescent="0.25">
      <c r="A245" s="278" t="s">
        <v>263</v>
      </c>
      <c r="B245" s="279"/>
      <c r="C245" s="116" t="s">
        <v>84</v>
      </c>
      <c r="D245" s="116" t="s">
        <v>178</v>
      </c>
      <c r="E245" s="122" t="s">
        <v>772</v>
      </c>
      <c r="F245" s="122" t="s">
        <v>262</v>
      </c>
      <c r="G245" s="121">
        <v>32335900</v>
      </c>
      <c r="H245" s="151">
        <v>0</v>
      </c>
      <c r="I245" s="151">
        <v>0</v>
      </c>
      <c r="J245" s="151">
        <v>0</v>
      </c>
      <c r="K245" s="151">
        <v>0</v>
      </c>
      <c r="L245" s="152">
        <v>0</v>
      </c>
    </row>
    <row r="246" spans="1:12" ht="15" customHeight="1" x14ac:dyDescent="0.25">
      <c r="A246" s="278" t="s">
        <v>261</v>
      </c>
      <c r="B246" s="279"/>
      <c r="C246" s="116" t="s">
        <v>84</v>
      </c>
      <c r="D246" s="116" t="s">
        <v>178</v>
      </c>
      <c r="E246" s="122" t="s">
        <v>772</v>
      </c>
      <c r="F246" s="122" t="s">
        <v>260</v>
      </c>
      <c r="G246" s="121">
        <v>32335900</v>
      </c>
      <c r="H246" s="151">
        <v>0</v>
      </c>
      <c r="I246" s="151">
        <v>0</v>
      </c>
      <c r="J246" s="151">
        <v>0</v>
      </c>
      <c r="K246" s="151">
        <v>0</v>
      </c>
      <c r="L246" s="152">
        <v>0</v>
      </c>
    </row>
    <row r="247" spans="1:12" ht="23.25" customHeight="1" x14ac:dyDescent="0.25">
      <c r="A247" s="278" t="s">
        <v>97</v>
      </c>
      <c r="B247" s="279"/>
      <c r="C247" s="116" t="s">
        <v>84</v>
      </c>
      <c r="D247" s="116" t="s">
        <v>178</v>
      </c>
      <c r="E247" s="122" t="s">
        <v>772</v>
      </c>
      <c r="F247" s="122" t="s">
        <v>75</v>
      </c>
      <c r="G247" s="121">
        <v>200000</v>
      </c>
      <c r="H247" s="151">
        <v>0</v>
      </c>
      <c r="I247" s="151">
        <v>200000</v>
      </c>
      <c r="J247" s="151">
        <v>0</v>
      </c>
      <c r="K247" s="151">
        <v>200000</v>
      </c>
      <c r="L247" s="152">
        <v>0</v>
      </c>
    </row>
    <row r="248" spans="1:12" ht="15" customHeight="1" x14ac:dyDescent="0.25">
      <c r="A248" s="278" t="s">
        <v>96</v>
      </c>
      <c r="B248" s="279"/>
      <c r="C248" s="116" t="s">
        <v>84</v>
      </c>
      <c r="D248" s="116" t="s">
        <v>178</v>
      </c>
      <c r="E248" s="122" t="s">
        <v>772</v>
      </c>
      <c r="F248" s="122" t="s">
        <v>92</v>
      </c>
      <c r="G248" s="121">
        <v>200000</v>
      </c>
      <c r="H248" s="151">
        <v>0</v>
      </c>
      <c r="I248" s="151">
        <v>200000</v>
      </c>
      <c r="J248" s="151">
        <v>0</v>
      </c>
      <c r="K248" s="151">
        <v>200000</v>
      </c>
      <c r="L248" s="152">
        <v>0</v>
      </c>
    </row>
    <row r="249" spans="1:12" ht="34.5" customHeight="1" x14ac:dyDescent="0.25">
      <c r="A249" s="278" t="s">
        <v>904</v>
      </c>
      <c r="B249" s="279"/>
      <c r="C249" s="116" t="s">
        <v>84</v>
      </c>
      <c r="D249" s="116" t="s">
        <v>178</v>
      </c>
      <c r="E249" s="122" t="s">
        <v>905</v>
      </c>
      <c r="F249" s="122"/>
      <c r="G249" s="121">
        <v>5500000</v>
      </c>
      <c r="H249" s="151">
        <v>0</v>
      </c>
      <c r="I249" s="151">
        <v>5500000</v>
      </c>
      <c r="J249" s="151">
        <v>0</v>
      </c>
      <c r="K249" s="151">
        <v>5500000</v>
      </c>
      <c r="L249" s="152">
        <v>0</v>
      </c>
    </row>
    <row r="250" spans="1:12" ht="34.5" customHeight="1" x14ac:dyDescent="0.25">
      <c r="A250" s="278" t="s">
        <v>906</v>
      </c>
      <c r="B250" s="279"/>
      <c r="C250" s="116" t="s">
        <v>84</v>
      </c>
      <c r="D250" s="116" t="s">
        <v>178</v>
      </c>
      <c r="E250" s="122" t="s">
        <v>907</v>
      </c>
      <c r="F250" s="123"/>
      <c r="G250" s="121">
        <v>5500000</v>
      </c>
      <c r="H250" s="151">
        <v>0</v>
      </c>
      <c r="I250" s="151">
        <v>5500000</v>
      </c>
      <c r="J250" s="151">
        <v>0</v>
      </c>
      <c r="K250" s="151">
        <v>5500000</v>
      </c>
      <c r="L250" s="152">
        <v>0</v>
      </c>
    </row>
    <row r="251" spans="1:12" ht="23.25" customHeight="1" x14ac:dyDescent="0.25">
      <c r="A251" s="278" t="s">
        <v>478</v>
      </c>
      <c r="B251" s="279"/>
      <c r="C251" s="116" t="s">
        <v>84</v>
      </c>
      <c r="D251" s="116" t="s">
        <v>178</v>
      </c>
      <c r="E251" s="122" t="s">
        <v>908</v>
      </c>
      <c r="F251" s="123"/>
      <c r="G251" s="121">
        <v>5500000</v>
      </c>
      <c r="H251" s="151">
        <v>0</v>
      </c>
      <c r="I251" s="151">
        <v>5500000</v>
      </c>
      <c r="J251" s="151">
        <v>0</v>
      </c>
      <c r="K251" s="151">
        <v>5500000</v>
      </c>
      <c r="L251" s="152">
        <v>0</v>
      </c>
    </row>
    <row r="252" spans="1:12" ht="23.25" customHeight="1" x14ac:dyDescent="0.25">
      <c r="A252" s="278" t="s">
        <v>107</v>
      </c>
      <c r="B252" s="279"/>
      <c r="C252" s="116" t="s">
        <v>84</v>
      </c>
      <c r="D252" s="116" t="s">
        <v>178</v>
      </c>
      <c r="E252" s="122" t="s">
        <v>908</v>
      </c>
      <c r="F252" s="122" t="s">
        <v>106</v>
      </c>
      <c r="G252" s="121">
        <v>5000000</v>
      </c>
      <c r="H252" s="151">
        <v>0</v>
      </c>
      <c r="I252" s="151">
        <v>5000000</v>
      </c>
      <c r="J252" s="151">
        <v>0</v>
      </c>
      <c r="K252" s="151">
        <v>5000000</v>
      </c>
      <c r="L252" s="152">
        <v>0</v>
      </c>
    </row>
    <row r="253" spans="1:12" ht="23.25" customHeight="1" x14ac:dyDescent="0.25">
      <c r="A253" s="278" t="s">
        <v>105</v>
      </c>
      <c r="B253" s="279"/>
      <c r="C253" s="116" t="s">
        <v>84</v>
      </c>
      <c r="D253" s="116" t="s">
        <v>178</v>
      </c>
      <c r="E253" s="122" t="s">
        <v>908</v>
      </c>
      <c r="F253" s="122" t="s">
        <v>104</v>
      </c>
      <c r="G253" s="121">
        <v>5000000</v>
      </c>
      <c r="H253" s="151">
        <v>0</v>
      </c>
      <c r="I253" s="151">
        <v>5000000</v>
      </c>
      <c r="J253" s="151">
        <v>0</v>
      </c>
      <c r="K253" s="151">
        <v>5000000</v>
      </c>
      <c r="L253" s="152">
        <v>0</v>
      </c>
    </row>
    <row r="254" spans="1:12" ht="23.25" customHeight="1" x14ac:dyDescent="0.25">
      <c r="A254" s="278" t="s">
        <v>97</v>
      </c>
      <c r="B254" s="279"/>
      <c r="C254" s="116" t="s">
        <v>84</v>
      </c>
      <c r="D254" s="116" t="s">
        <v>178</v>
      </c>
      <c r="E254" s="122" t="s">
        <v>908</v>
      </c>
      <c r="F254" s="122" t="s">
        <v>75</v>
      </c>
      <c r="G254" s="121">
        <v>500000</v>
      </c>
      <c r="H254" s="151">
        <v>0</v>
      </c>
      <c r="I254" s="151">
        <v>500000</v>
      </c>
      <c r="J254" s="151">
        <v>0</v>
      </c>
      <c r="K254" s="151">
        <v>500000</v>
      </c>
      <c r="L254" s="152">
        <v>0</v>
      </c>
    </row>
    <row r="255" spans="1:12" ht="15" customHeight="1" x14ac:dyDescent="0.25">
      <c r="A255" s="278" t="s">
        <v>124</v>
      </c>
      <c r="B255" s="279"/>
      <c r="C255" s="116" t="s">
        <v>84</v>
      </c>
      <c r="D255" s="116" t="s">
        <v>178</v>
      </c>
      <c r="E255" s="122" t="s">
        <v>908</v>
      </c>
      <c r="F255" s="122" t="s">
        <v>78</v>
      </c>
      <c r="G255" s="121">
        <v>500000</v>
      </c>
      <c r="H255" s="151">
        <v>0</v>
      </c>
      <c r="I255" s="151">
        <v>500000</v>
      </c>
      <c r="J255" s="151">
        <v>0</v>
      </c>
      <c r="K255" s="151">
        <v>500000</v>
      </c>
      <c r="L255" s="152">
        <v>0</v>
      </c>
    </row>
    <row r="256" spans="1:12" ht="15" customHeight="1" x14ac:dyDescent="0.25">
      <c r="A256" s="278" t="s">
        <v>132</v>
      </c>
      <c r="B256" s="279"/>
      <c r="C256" s="116" t="s">
        <v>84</v>
      </c>
      <c r="D256" s="116" t="s">
        <v>178</v>
      </c>
      <c r="E256" s="122" t="s">
        <v>467</v>
      </c>
      <c r="F256" s="122"/>
      <c r="G256" s="121">
        <v>52169870</v>
      </c>
      <c r="H256" s="151">
        <v>0</v>
      </c>
      <c r="I256" s="151">
        <v>52169870</v>
      </c>
      <c r="J256" s="151">
        <v>0</v>
      </c>
      <c r="K256" s="151">
        <v>52169870</v>
      </c>
      <c r="L256" s="152">
        <v>0</v>
      </c>
    </row>
    <row r="257" spans="1:12" ht="23.25" customHeight="1" x14ac:dyDescent="0.25">
      <c r="A257" s="278" t="s">
        <v>130</v>
      </c>
      <c r="B257" s="279"/>
      <c r="C257" s="116" t="s">
        <v>84</v>
      </c>
      <c r="D257" s="116" t="s">
        <v>178</v>
      </c>
      <c r="E257" s="122" t="s">
        <v>466</v>
      </c>
      <c r="F257" s="123"/>
      <c r="G257" s="121">
        <v>52169870</v>
      </c>
      <c r="H257" s="151">
        <v>0</v>
      </c>
      <c r="I257" s="151">
        <v>52169870</v>
      </c>
      <c r="J257" s="151">
        <v>0</v>
      </c>
      <c r="K257" s="151">
        <v>52169870</v>
      </c>
      <c r="L257" s="152">
        <v>0</v>
      </c>
    </row>
    <row r="258" spans="1:12" ht="23.25" customHeight="1" x14ac:dyDescent="0.25">
      <c r="A258" s="278" t="s">
        <v>909</v>
      </c>
      <c r="B258" s="279"/>
      <c r="C258" s="116" t="s">
        <v>84</v>
      </c>
      <c r="D258" s="116" t="s">
        <v>178</v>
      </c>
      <c r="E258" s="122" t="s">
        <v>910</v>
      </c>
      <c r="F258" s="123"/>
      <c r="G258" s="121">
        <v>52169870</v>
      </c>
      <c r="H258" s="151">
        <v>0</v>
      </c>
      <c r="I258" s="151">
        <v>52169870</v>
      </c>
      <c r="J258" s="151">
        <v>0</v>
      </c>
      <c r="K258" s="151">
        <v>52169870</v>
      </c>
      <c r="L258" s="152">
        <v>0</v>
      </c>
    </row>
    <row r="259" spans="1:12" ht="45.75" customHeight="1" x14ac:dyDescent="0.25">
      <c r="A259" s="278" t="s">
        <v>111</v>
      </c>
      <c r="B259" s="279"/>
      <c r="C259" s="116" t="s">
        <v>84</v>
      </c>
      <c r="D259" s="116" t="s">
        <v>178</v>
      </c>
      <c r="E259" s="122" t="s">
        <v>910</v>
      </c>
      <c r="F259" s="122" t="s">
        <v>110</v>
      </c>
      <c r="G259" s="121">
        <v>52167200</v>
      </c>
      <c r="H259" s="151">
        <v>0</v>
      </c>
      <c r="I259" s="151">
        <v>52167200</v>
      </c>
      <c r="J259" s="151">
        <v>0</v>
      </c>
      <c r="K259" s="151">
        <v>52167200</v>
      </c>
      <c r="L259" s="152">
        <v>0</v>
      </c>
    </row>
    <row r="260" spans="1:12" ht="15" customHeight="1" x14ac:dyDescent="0.25">
      <c r="A260" s="278" t="s">
        <v>109</v>
      </c>
      <c r="B260" s="279"/>
      <c r="C260" s="116" t="s">
        <v>84</v>
      </c>
      <c r="D260" s="116" t="s">
        <v>178</v>
      </c>
      <c r="E260" s="122" t="s">
        <v>910</v>
      </c>
      <c r="F260" s="122" t="s">
        <v>108</v>
      </c>
      <c r="G260" s="121">
        <v>52167200</v>
      </c>
      <c r="H260" s="151">
        <v>0</v>
      </c>
      <c r="I260" s="151">
        <v>52167200</v>
      </c>
      <c r="J260" s="151">
        <v>0</v>
      </c>
      <c r="K260" s="151">
        <v>52167200</v>
      </c>
      <c r="L260" s="152">
        <v>0</v>
      </c>
    </row>
    <row r="261" spans="1:12" ht="15" customHeight="1" x14ac:dyDescent="0.25">
      <c r="A261" s="278" t="s">
        <v>221</v>
      </c>
      <c r="B261" s="279"/>
      <c r="C261" s="116" t="s">
        <v>84</v>
      </c>
      <c r="D261" s="116" t="s">
        <v>178</v>
      </c>
      <c r="E261" s="122" t="s">
        <v>910</v>
      </c>
      <c r="F261" s="122" t="s">
        <v>64</v>
      </c>
      <c r="G261" s="121">
        <v>2670</v>
      </c>
      <c r="H261" s="151">
        <v>0</v>
      </c>
      <c r="I261" s="151">
        <v>2670</v>
      </c>
      <c r="J261" s="151">
        <v>0</v>
      </c>
      <c r="K261" s="151">
        <v>2670</v>
      </c>
      <c r="L261" s="152">
        <v>0</v>
      </c>
    </row>
    <row r="262" spans="1:12" ht="15" customHeight="1" x14ac:dyDescent="0.25">
      <c r="A262" s="278" t="s">
        <v>220</v>
      </c>
      <c r="B262" s="279"/>
      <c r="C262" s="116" t="s">
        <v>84</v>
      </c>
      <c r="D262" s="116" t="s">
        <v>178</v>
      </c>
      <c r="E262" s="122" t="s">
        <v>910</v>
      </c>
      <c r="F262" s="122" t="s">
        <v>219</v>
      </c>
      <c r="G262" s="121">
        <v>2670</v>
      </c>
      <c r="H262" s="151">
        <v>0</v>
      </c>
      <c r="I262" s="151">
        <v>2670</v>
      </c>
      <c r="J262" s="151">
        <v>0</v>
      </c>
      <c r="K262" s="151">
        <v>2670</v>
      </c>
      <c r="L262" s="152">
        <v>0</v>
      </c>
    </row>
    <row r="263" spans="1:12" ht="23.25" customHeight="1" x14ac:dyDescent="0.25">
      <c r="A263" s="278" t="s">
        <v>465</v>
      </c>
      <c r="B263" s="279"/>
      <c r="C263" s="116" t="s">
        <v>84</v>
      </c>
      <c r="D263" s="116" t="s">
        <v>452</v>
      </c>
      <c r="E263" s="117"/>
      <c r="F263" s="117"/>
      <c r="G263" s="121">
        <v>83797900</v>
      </c>
      <c r="H263" s="151">
        <v>0</v>
      </c>
      <c r="I263" s="151">
        <v>80581900</v>
      </c>
      <c r="J263" s="151">
        <v>0</v>
      </c>
      <c r="K263" s="151">
        <v>44625900</v>
      </c>
      <c r="L263" s="152">
        <v>0</v>
      </c>
    </row>
    <row r="264" spans="1:12" ht="23.25" customHeight="1" x14ac:dyDescent="0.25">
      <c r="A264" s="278" t="s">
        <v>374</v>
      </c>
      <c r="B264" s="279"/>
      <c r="C264" s="116" t="s">
        <v>84</v>
      </c>
      <c r="D264" s="116" t="s">
        <v>452</v>
      </c>
      <c r="E264" s="116" t="s">
        <v>373</v>
      </c>
      <c r="F264" s="116"/>
      <c r="G264" s="121">
        <v>83797900</v>
      </c>
      <c r="H264" s="151">
        <v>0</v>
      </c>
      <c r="I264" s="151">
        <v>80581900</v>
      </c>
      <c r="J264" s="151">
        <v>0</v>
      </c>
      <c r="K264" s="151">
        <v>44625900</v>
      </c>
      <c r="L264" s="152">
        <v>0</v>
      </c>
    </row>
    <row r="265" spans="1:12" ht="23.25" customHeight="1" x14ac:dyDescent="0.25">
      <c r="A265" s="278" t="s">
        <v>372</v>
      </c>
      <c r="B265" s="279"/>
      <c r="C265" s="116" t="s">
        <v>84</v>
      </c>
      <c r="D265" s="116" t="s">
        <v>452</v>
      </c>
      <c r="E265" s="122" t="s">
        <v>371</v>
      </c>
      <c r="F265" s="122"/>
      <c r="G265" s="121">
        <v>83797900</v>
      </c>
      <c r="H265" s="151">
        <v>0</v>
      </c>
      <c r="I265" s="151">
        <v>80581900</v>
      </c>
      <c r="J265" s="151">
        <v>0</v>
      </c>
      <c r="K265" s="151">
        <v>44625900</v>
      </c>
      <c r="L265" s="152">
        <v>0</v>
      </c>
    </row>
    <row r="266" spans="1:12" ht="45.75" customHeight="1" x14ac:dyDescent="0.25">
      <c r="A266" s="278" t="s">
        <v>911</v>
      </c>
      <c r="B266" s="279"/>
      <c r="C266" s="116" t="s">
        <v>84</v>
      </c>
      <c r="D266" s="116" t="s">
        <v>452</v>
      </c>
      <c r="E266" s="122" t="s">
        <v>464</v>
      </c>
      <c r="F266" s="123"/>
      <c r="G266" s="121">
        <v>8093000</v>
      </c>
      <c r="H266" s="151">
        <v>0</v>
      </c>
      <c r="I266" s="151">
        <v>8093000</v>
      </c>
      <c r="J266" s="151">
        <v>0</v>
      </c>
      <c r="K266" s="151">
        <v>8093000</v>
      </c>
      <c r="L266" s="152">
        <v>0</v>
      </c>
    </row>
    <row r="267" spans="1:12" ht="57" customHeight="1" x14ac:dyDescent="0.25">
      <c r="A267" s="278" t="s">
        <v>463</v>
      </c>
      <c r="B267" s="279"/>
      <c r="C267" s="116" t="s">
        <v>84</v>
      </c>
      <c r="D267" s="116" t="s">
        <v>452</v>
      </c>
      <c r="E267" s="122" t="s">
        <v>462</v>
      </c>
      <c r="F267" s="123"/>
      <c r="G267" s="121">
        <v>8093000</v>
      </c>
      <c r="H267" s="151">
        <v>0</v>
      </c>
      <c r="I267" s="151">
        <v>8093000</v>
      </c>
      <c r="J267" s="151">
        <v>0</v>
      </c>
      <c r="K267" s="151">
        <v>8093000</v>
      </c>
      <c r="L267" s="152">
        <v>0</v>
      </c>
    </row>
    <row r="268" spans="1:12" ht="23.25" customHeight="1" x14ac:dyDescent="0.25">
      <c r="A268" s="278" t="s">
        <v>107</v>
      </c>
      <c r="B268" s="279"/>
      <c r="C268" s="116" t="s">
        <v>84</v>
      </c>
      <c r="D268" s="116" t="s">
        <v>452</v>
      </c>
      <c r="E268" s="122" t="s">
        <v>462</v>
      </c>
      <c r="F268" s="122" t="s">
        <v>106</v>
      </c>
      <c r="G268" s="121">
        <v>8008000</v>
      </c>
      <c r="H268" s="151">
        <v>0</v>
      </c>
      <c r="I268" s="151">
        <v>8008000</v>
      </c>
      <c r="J268" s="151">
        <v>0</v>
      </c>
      <c r="K268" s="151">
        <v>8008000</v>
      </c>
      <c r="L268" s="152">
        <v>0</v>
      </c>
    </row>
    <row r="269" spans="1:12" ht="23.25" customHeight="1" x14ac:dyDescent="0.25">
      <c r="A269" s="278" t="s">
        <v>105</v>
      </c>
      <c r="B269" s="279"/>
      <c r="C269" s="116" t="s">
        <v>84</v>
      </c>
      <c r="D269" s="116" t="s">
        <v>452</v>
      </c>
      <c r="E269" s="122" t="s">
        <v>462</v>
      </c>
      <c r="F269" s="122" t="s">
        <v>104</v>
      </c>
      <c r="G269" s="121">
        <v>8008000</v>
      </c>
      <c r="H269" s="151">
        <v>0</v>
      </c>
      <c r="I269" s="151">
        <v>8008000</v>
      </c>
      <c r="J269" s="151">
        <v>0</v>
      </c>
      <c r="K269" s="151">
        <v>8008000</v>
      </c>
      <c r="L269" s="152">
        <v>0</v>
      </c>
    </row>
    <row r="270" spans="1:12" ht="23.25" customHeight="1" x14ac:dyDescent="0.25">
      <c r="A270" s="278" t="s">
        <v>97</v>
      </c>
      <c r="B270" s="279"/>
      <c r="C270" s="116" t="s">
        <v>84</v>
      </c>
      <c r="D270" s="116" t="s">
        <v>452</v>
      </c>
      <c r="E270" s="122" t="s">
        <v>462</v>
      </c>
      <c r="F270" s="122" t="s">
        <v>75</v>
      </c>
      <c r="G270" s="121">
        <v>85000</v>
      </c>
      <c r="H270" s="151">
        <v>0</v>
      </c>
      <c r="I270" s="151">
        <v>85000</v>
      </c>
      <c r="J270" s="151">
        <v>0</v>
      </c>
      <c r="K270" s="151">
        <v>85000</v>
      </c>
      <c r="L270" s="152">
        <v>0</v>
      </c>
    </row>
    <row r="271" spans="1:12" ht="15" customHeight="1" x14ac:dyDescent="0.25">
      <c r="A271" s="278" t="s">
        <v>96</v>
      </c>
      <c r="B271" s="279"/>
      <c r="C271" s="116" t="s">
        <v>84</v>
      </c>
      <c r="D271" s="116" t="s">
        <v>452</v>
      </c>
      <c r="E271" s="122" t="s">
        <v>462</v>
      </c>
      <c r="F271" s="122" t="s">
        <v>92</v>
      </c>
      <c r="G271" s="121">
        <v>85000</v>
      </c>
      <c r="H271" s="151">
        <v>0</v>
      </c>
      <c r="I271" s="151">
        <v>85000</v>
      </c>
      <c r="J271" s="151">
        <v>0</v>
      </c>
      <c r="K271" s="151">
        <v>85000</v>
      </c>
      <c r="L271" s="152">
        <v>0</v>
      </c>
    </row>
    <row r="272" spans="1:12" ht="34.5" customHeight="1" x14ac:dyDescent="0.25">
      <c r="A272" s="278" t="s">
        <v>461</v>
      </c>
      <c r="B272" s="279"/>
      <c r="C272" s="116" t="s">
        <v>84</v>
      </c>
      <c r="D272" s="116" t="s">
        <v>452</v>
      </c>
      <c r="E272" s="122" t="s">
        <v>460</v>
      </c>
      <c r="F272" s="123"/>
      <c r="G272" s="121">
        <v>400000</v>
      </c>
      <c r="H272" s="151">
        <v>0</v>
      </c>
      <c r="I272" s="151">
        <v>400000</v>
      </c>
      <c r="J272" s="151">
        <v>0</v>
      </c>
      <c r="K272" s="151">
        <v>400000</v>
      </c>
      <c r="L272" s="152">
        <v>0</v>
      </c>
    </row>
    <row r="273" spans="1:12" ht="34.5" customHeight="1" x14ac:dyDescent="0.25">
      <c r="A273" s="278" t="s">
        <v>459</v>
      </c>
      <c r="B273" s="279"/>
      <c r="C273" s="116" t="s">
        <v>84</v>
      </c>
      <c r="D273" s="116" t="s">
        <v>452</v>
      </c>
      <c r="E273" s="122" t="s">
        <v>458</v>
      </c>
      <c r="F273" s="123"/>
      <c r="G273" s="121">
        <v>400000</v>
      </c>
      <c r="H273" s="151">
        <v>0</v>
      </c>
      <c r="I273" s="151">
        <v>400000</v>
      </c>
      <c r="J273" s="151">
        <v>0</v>
      </c>
      <c r="K273" s="151">
        <v>400000</v>
      </c>
      <c r="L273" s="152">
        <v>0</v>
      </c>
    </row>
    <row r="274" spans="1:12" ht="45.75" customHeight="1" x14ac:dyDescent="0.25">
      <c r="A274" s="278" t="s">
        <v>111</v>
      </c>
      <c r="B274" s="279"/>
      <c r="C274" s="116" t="s">
        <v>84</v>
      </c>
      <c r="D274" s="116" t="s">
        <v>452</v>
      </c>
      <c r="E274" s="122" t="s">
        <v>458</v>
      </c>
      <c r="F274" s="122" t="s">
        <v>110</v>
      </c>
      <c r="G274" s="121">
        <v>400000</v>
      </c>
      <c r="H274" s="151">
        <v>0</v>
      </c>
      <c r="I274" s="151">
        <v>400000</v>
      </c>
      <c r="J274" s="151">
        <v>0</v>
      </c>
      <c r="K274" s="151">
        <v>400000</v>
      </c>
      <c r="L274" s="152">
        <v>0</v>
      </c>
    </row>
    <row r="275" spans="1:12" ht="23.25" customHeight="1" x14ac:dyDescent="0.25">
      <c r="A275" s="278" t="s">
        <v>225</v>
      </c>
      <c r="B275" s="279"/>
      <c r="C275" s="116" t="s">
        <v>84</v>
      </c>
      <c r="D275" s="116" t="s">
        <v>452</v>
      </c>
      <c r="E275" s="122" t="s">
        <v>458</v>
      </c>
      <c r="F275" s="122" t="s">
        <v>222</v>
      </c>
      <c r="G275" s="121">
        <v>400000</v>
      </c>
      <c r="H275" s="151">
        <v>0</v>
      </c>
      <c r="I275" s="151">
        <v>400000</v>
      </c>
      <c r="J275" s="151">
        <v>0</v>
      </c>
      <c r="K275" s="151">
        <v>400000</v>
      </c>
      <c r="L275" s="152">
        <v>0</v>
      </c>
    </row>
    <row r="276" spans="1:12" ht="34.5" customHeight="1" x14ac:dyDescent="0.25">
      <c r="A276" s="278" t="s">
        <v>912</v>
      </c>
      <c r="B276" s="279"/>
      <c r="C276" s="116" t="s">
        <v>84</v>
      </c>
      <c r="D276" s="116" t="s">
        <v>452</v>
      </c>
      <c r="E276" s="122" t="s">
        <v>457</v>
      </c>
      <c r="F276" s="123"/>
      <c r="G276" s="121">
        <v>18000</v>
      </c>
      <c r="H276" s="151">
        <v>0</v>
      </c>
      <c r="I276" s="151">
        <v>18000</v>
      </c>
      <c r="J276" s="151">
        <v>0</v>
      </c>
      <c r="K276" s="151">
        <v>18000</v>
      </c>
      <c r="L276" s="152">
        <v>0</v>
      </c>
    </row>
    <row r="277" spans="1:12" ht="23.25" customHeight="1" x14ac:dyDescent="0.25">
      <c r="A277" s="278" t="s">
        <v>913</v>
      </c>
      <c r="B277" s="279"/>
      <c r="C277" s="116" t="s">
        <v>84</v>
      </c>
      <c r="D277" s="116" t="s">
        <v>452</v>
      </c>
      <c r="E277" s="122" t="s">
        <v>914</v>
      </c>
      <c r="F277" s="123"/>
      <c r="G277" s="121">
        <v>18000</v>
      </c>
      <c r="H277" s="151">
        <v>0</v>
      </c>
      <c r="I277" s="151">
        <v>18000</v>
      </c>
      <c r="J277" s="151">
        <v>0</v>
      </c>
      <c r="K277" s="151">
        <v>18000</v>
      </c>
      <c r="L277" s="152">
        <v>0</v>
      </c>
    </row>
    <row r="278" spans="1:12" ht="23.25" customHeight="1" x14ac:dyDescent="0.25">
      <c r="A278" s="278" t="s">
        <v>97</v>
      </c>
      <c r="B278" s="279"/>
      <c r="C278" s="116" t="s">
        <v>84</v>
      </c>
      <c r="D278" s="116" t="s">
        <v>452</v>
      </c>
      <c r="E278" s="122" t="s">
        <v>914</v>
      </c>
      <c r="F278" s="122" t="s">
        <v>75</v>
      </c>
      <c r="G278" s="121">
        <v>18000</v>
      </c>
      <c r="H278" s="151">
        <v>0</v>
      </c>
      <c r="I278" s="151">
        <v>18000</v>
      </c>
      <c r="J278" s="151">
        <v>0</v>
      </c>
      <c r="K278" s="151">
        <v>18000</v>
      </c>
      <c r="L278" s="152">
        <v>0</v>
      </c>
    </row>
    <row r="279" spans="1:12" ht="15" customHeight="1" x14ac:dyDescent="0.25">
      <c r="A279" s="278" t="s">
        <v>96</v>
      </c>
      <c r="B279" s="279"/>
      <c r="C279" s="116" t="s">
        <v>84</v>
      </c>
      <c r="D279" s="116" t="s">
        <v>452</v>
      </c>
      <c r="E279" s="122" t="s">
        <v>914</v>
      </c>
      <c r="F279" s="122" t="s">
        <v>92</v>
      </c>
      <c r="G279" s="121">
        <v>18000</v>
      </c>
      <c r="H279" s="151">
        <v>0</v>
      </c>
      <c r="I279" s="151">
        <v>18000</v>
      </c>
      <c r="J279" s="151">
        <v>0</v>
      </c>
      <c r="K279" s="151">
        <v>18000</v>
      </c>
      <c r="L279" s="152">
        <v>0</v>
      </c>
    </row>
    <row r="280" spans="1:12" ht="34.5" customHeight="1" x14ac:dyDescent="0.25">
      <c r="A280" s="278" t="s">
        <v>456</v>
      </c>
      <c r="B280" s="279"/>
      <c r="C280" s="116" t="s">
        <v>84</v>
      </c>
      <c r="D280" s="116" t="s">
        <v>452</v>
      </c>
      <c r="E280" s="122" t="s">
        <v>455</v>
      </c>
      <c r="F280" s="123"/>
      <c r="G280" s="121">
        <v>75286900</v>
      </c>
      <c r="H280" s="151">
        <v>0</v>
      </c>
      <c r="I280" s="151">
        <v>72070900</v>
      </c>
      <c r="J280" s="151">
        <v>0</v>
      </c>
      <c r="K280" s="151">
        <v>36114900</v>
      </c>
      <c r="L280" s="152">
        <v>0</v>
      </c>
    </row>
    <row r="281" spans="1:12" ht="23.25" customHeight="1" x14ac:dyDescent="0.25">
      <c r="A281" s="278" t="s">
        <v>454</v>
      </c>
      <c r="B281" s="279"/>
      <c r="C281" s="116" t="s">
        <v>84</v>
      </c>
      <c r="D281" s="116" t="s">
        <v>452</v>
      </c>
      <c r="E281" s="122" t="s">
        <v>453</v>
      </c>
      <c r="F281" s="123"/>
      <c r="G281" s="121">
        <v>36114900</v>
      </c>
      <c r="H281" s="151">
        <v>0</v>
      </c>
      <c r="I281" s="151">
        <v>36114900</v>
      </c>
      <c r="J281" s="151">
        <v>0</v>
      </c>
      <c r="K281" s="151">
        <v>36114900</v>
      </c>
      <c r="L281" s="152">
        <v>0</v>
      </c>
    </row>
    <row r="282" spans="1:12" ht="23.25" customHeight="1" x14ac:dyDescent="0.25">
      <c r="A282" s="278" t="s">
        <v>107</v>
      </c>
      <c r="B282" s="279"/>
      <c r="C282" s="116" t="s">
        <v>84</v>
      </c>
      <c r="D282" s="116" t="s">
        <v>452</v>
      </c>
      <c r="E282" s="122" t="s">
        <v>453</v>
      </c>
      <c r="F282" s="122" t="s">
        <v>106</v>
      </c>
      <c r="G282" s="121">
        <v>10500000</v>
      </c>
      <c r="H282" s="151">
        <v>0</v>
      </c>
      <c r="I282" s="151">
        <v>10500000</v>
      </c>
      <c r="J282" s="151">
        <v>0</v>
      </c>
      <c r="K282" s="151">
        <v>10500000</v>
      </c>
      <c r="L282" s="152">
        <v>0</v>
      </c>
    </row>
    <row r="283" spans="1:12" ht="23.25" customHeight="1" x14ac:dyDescent="0.25">
      <c r="A283" s="278" t="s">
        <v>105</v>
      </c>
      <c r="B283" s="279"/>
      <c r="C283" s="116" t="s">
        <v>84</v>
      </c>
      <c r="D283" s="116" t="s">
        <v>452</v>
      </c>
      <c r="E283" s="122" t="s">
        <v>453</v>
      </c>
      <c r="F283" s="122" t="s">
        <v>104</v>
      </c>
      <c r="G283" s="121">
        <v>10500000</v>
      </c>
      <c r="H283" s="151">
        <v>0</v>
      </c>
      <c r="I283" s="151">
        <v>10500000</v>
      </c>
      <c r="J283" s="151">
        <v>0</v>
      </c>
      <c r="K283" s="151">
        <v>10500000</v>
      </c>
      <c r="L283" s="152">
        <v>0</v>
      </c>
    </row>
    <row r="284" spans="1:12" ht="23.25" customHeight="1" x14ac:dyDescent="0.25">
      <c r="A284" s="278" t="s">
        <v>97</v>
      </c>
      <c r="B284" s="279"/>
      <c r="C284" s="116" t="s">
        <v>84</v>
      </c>
      <c r="D284" s="116" t="s">
        <v>452</v>
      </c>
      <c r="E284" s="122" t="s">
        <v>453</v>
      </c>
      <c r="F284" s="122" t="s">
        <v>75</v>
      </c>
      <c r="G284" s="121">
        <v>25614900</v>
      </c>
      <c r="H284" s="151">
        <v>0</v>
      </c>
      <c r="I284" s="151">
        <v>25614900</v>
      </c>
      <c r="J284" s="151">
        <v>0</v>
      </c>
      <c r="K284" s="151">
        <v>25614900</v>
      </c>
      <c r="L284" s="152">
        <v>0</v>
      </c>
    </row>
    <row r="285" spans="1:12" ht="15" customHeight="1" x14ac:dyDescent="0.25">
      <c r="A285" s="278" t="s">
        <v>96</v>
      </c>
      <c r="B285" s="279"/>
      <c r="C285" s="116" t="s">
        <v>84</v>
      </c>
      <c r="D285" s="116" t="s">
        <v>452</v>
      </c>
      <c r="E285" s="122" t="s">
        <v>453</v>
      </c>
      <c r="F285" s="122" t="s">
        <v>92</v>
      </c>
      <c r="G285" s="121">
        <v>25614900</v>
      </c>
      <c r="H285" s="151">
        <v>0</v>
      </c>
      <c r="I285" s="151">
        <v>25614900</v>
      </c>
      <c r="J285" s="151">
        <v>0</v>
      </c>
      <c r="K285" s="151">
        <v>25614900</v>
      </c>
      <c r="L285" s="152">
        <v>0</v>
      </c>
    </row>
    <row r="286" spans="1:12" ht="34.5" customHeight="1" x14ac:dyDescent="0.25">
      <c r="A286" s="278" t="s">
        <v>665</v>
      </c>
      <c r="B286" s="279"/>
      <c r="C286" s="116" t="s">
        <v>84</v>
      </c>
      <c r="D286" s="116" t="s">
        <v>452</v>
      </c>
      <c r="E286" s="122" t="s">
        <v>666</v>
      </c>
      <c r="F286" s="123"/>
      <c r="G286" s="121">
        <v>39172000</v>
      </c>
      <c r="H286" s="151">
        <v>0</v>
      </c>
      <c r="I286" s="151">
        <v>35956000</v>
      </c>
      <c r="J286" s="151">
        <v>0</v>
      </c>
      <c r="K286" s="151">
        <v>0</v>
      </c>
      <c r="L286" s="152">
        <v>0</v>
      </c>
    </row>
    <row r="287" spans="1:12" ht="23.25" customHeight="1" x14ac:dyDescent="0.25">
      <c r="A287" s="278" t="s">
        <v>107</v>
      </c>
      <c r="B287" s="279"/>
      <c r="C287" s="116" t="s">
        <v>84</v>
      </c>
      <c r="D287" s="116" t="s">
        <v>452</v>
      </c>
      <c r="E287" s="122" t="s">
        <v>666</v>
      </c>
      <c r="F287" s="122" t="s">
        <v>106</v>
      </c>
      <c r="G287" s="121">
        <v>39172000</v>
      </c>
      <c r="H287" s="151">
        <v>0</v>
      </c>
      <c r="I287" s="151">
        <v>35956000</v>
      </c>
      <c r="J287" s="151">
        <v>0</v>
      </c>
      <c r="K287" s="151">
        <v>0</v>
      </c>
      <c r="L287" s="152">
        <v>0</v>
      </c>
    </row>
    <row r="288" spans="1:12" ht="23.25" customHeight="1" x14ac:dyDescent="0.25">
      <c r="A288" s="278" t="s">
        <v>105</v>
      </c>
      <c r="B288" s="279"/>
      <c r="C288" s="116" t="s">
        <v>84</v>
      </c>
      <c r="D288" s="116" t="s">
        <v>452</v>
      </c>
      <c r="E288" s="122" t="s">
        <v>666</v>
      </c>
      <c r="F288" s="122" t="s">
        <v>104</v>
      </c>
      <c r="G288" s="121">
        <v>39172000</v>
      </c>
      <c r="H288" s="151">
        <v>0</v>
      </c>
      <c r="I288" s="151">
        <v>35956000</v>
      </c>
      <c r="J288" s="151">
        <v>0</v>
      </c>
      <c r="K288" s="151">
        <v>0</v>
      </c>
      <c r="L288" s="152">
        <v>0</v>
      </c>
    </row>
    <row r="289" spans="1:12" ht="15" customHeight="1" x14ac:dyDescent="0.25">
      <c r="A289" s="285" t="s">
        <v>773</v>
      </c>
      <c r="B289" s="286"/>
      <c r="C289" s="175" t="s">
        <v>61</v>
      </c>
      <c r="D289" s="175"/>
      <c r="E289" s="175"/>
      <c r="F289" s="175"/>
      <c r="G289" s="176">
        <v>1210386520</v>
      </c>
      <c r="H289" s="153">
        <v>7757000</v>
      </c>
      <c r="I289" s="153">
        <v>1079225600</v>
      </c>
      <c r="J289" s="153">
        <v>7757000</v>
      </c>
      <c r="K289" s="153">
        <v>1089424700</v>
      </c>
      <c r="L289" s="154">
        <v>7757000</v>
      </c>
    </row>
    <row r="290" spans="1:12" ht="15" customHeight="1" x14ac:dyDescent="0.25">
      <c r="A290" s="278" t="s">
        <v>451</v>
      </c>
      <c r="B290" s="279"/>
      <c r="C290" s="116" t="s">
        <v>61</v>
      </c>
      <c r="D290" s="116" t="s">
        <v>52</v>
      </c>
      <c r="E290" s="117"/>
      <c r="F290" s="117"/>
      <c r="G290" s="121">
        <v>21738900</v>
      </c>
      <c r="H290" s="151">
        <v>0</v>
      </c>
      <c r="I290" s="151">
        <v>21738900</v>
      </c>
      <c r="J290" s="151">
        <v>0</v>
      </c>
      <c r="K290" s="151">
        <v>21738900</v>
      </c>
      <c r="L290" s="152">
        <v>0</v>
      </c>
    </row>
    <row r="291" spans="1:12" ht="15" customHeight="1" x14ac:dyDescent="0.25">
      <c r="A291" s="278" t="s">
        <v>851</v>
      </c>
      <c r="B291" s="279"/>
      <c r="C291" s="116" t="s">
        <v>61</v>
      </c>
      <c r="D291" s="116" t="s">
        <v>52</v>
      </c>
      <c r="E291" s="116" t="s">
        <v>165</v>
      </c>
      <c r="F291" s="116"/>
      <c r="G291" s="121">
        <v>1022400</v>
      </c>
      <c r="H291" s="151">
        <v>0</v>
      </c>
      <c r="I291" s="151">
        <v>1022400</v>
      </c>
      <c r="J291" s="151">
        <v>0</v>
      </c>
      <c r="K291" s="151">
        <v>1022400</v>
      </c>
      <c r="L291" s="152">
        <v>0</v>
      </c>
    </row>
    <row r="292" spans="1:12" ht="34.5" customHeight="1" x14ac:dyDescent="0.25">
      <c r="A292" s="278" t="s">
        <v>915</v>
      </c>
      <c r="B292" s="279"/>
      <c r="C292" s="116" t="s">
        <v>61</v>
      </c>
      <c r="D292" s="116" t="s">
        <v>52</v>
      </c>
      <c r="E292" s="122" t="s">
        <v>153</v>
      </c>
      <c r="F292" s="122"/>
      <c r="G292" s="121">
        <v>1022400</v>
      </c>
      <c r="H292" s="151">
        <v>0</v>
      </c>
      <c r="I292" s="151">
        <v>1022400</v>
      </c>
      <c r="J292" s="151">
        <v>0</v>
      </c>
      <c r="K292" s="151">
        <v>1022400</v>
      </c>
      <c r="L292" s="152">
        <v>0</v>
      </c>
    </row>
    <row r="293" spans="1:12" ht="34.5" customHeight="1" x14ac:dyDescent="0.25">
      <c r="A293" s="278" t="s">
        <v>152</v>
      </c>
      <c r="B293" s="279"/>
      <c r="C293" s="116" t="s">
        <v>61</v>
      </c>
      <c r="D293" s="116" t="s">
        <v>52</v>
      </c>
      <c r="E293" s="122" t="s">
        <v>151</v>
      </c>
      <c r="F293" s="123"/>
      <c r="G293" s="121">
        <v>1022400</v>
      </c>
      <c r="H293" s="151">
        <v>0</v>
      </c>
      <c r="I293" s="151">
        <v>1022400</v>
      </c>
      <c r="J293" s="151">
        <v>0</v>
      </c>
      <c r="K293" s="151">
        <v>1022400</v>
      </c>
      <c r="L293" s="152">
        <v>0</v>
      </c>
    </row>
    <row r="294" spans="1:12" ht="15" customHeight="1" x14ac:dyDescent="0.25">
      <c r="A294" s="278" t="s">
        <v>139</v>
      </c>
      <c r="B294" s="279"/>
      <c r="C294" s="116" t="s">
        <v>61</v>
      </c>
      <c r="D294" s="116" t="s">
        <v>52</v>
      </c>
      <c r="E294" s="122" t="s">
        <v>150</v>
      </c>
      <c r="F294" s="123"/>
      <c r="G294" s="121">
        <v>1022400</v>
      </c>
      <c r="H294" s="151">
        <v>0</v>
      </c>
      <c r="I294" s="151">
        <v>1022400</v>
      </c>
      <c r="J294" s="151">
        <v>0</v>
      </c>
      <c r="K294" s="151">
        <v>1022400</v>
      </c>
      <c r="L294" s="152">
        <v>0</v>
      </c>
    </row>
    <row r="295" spans="1:12" ht="15" customHeight="1" x14ac:dyDescent="0.25">
      <c r="A295" s="278" t="s">
        <v>103</v>
      </c>
      <c r="B295" s="279"/>
      <c r="C295" s="116" t="s">
        <v>61</v>
      </c>
      <c r="D295" s="116" t="s">
        <v>52</v>
      </c>
      <c r="E295" s="122" t="s">
        <v>150</v>
      </c>
      <c r="F295" s="122" t="s">
        <v>102</v>
      </c>
      <c r="G295" s="121">
        <v>672400</v>
      </c>
      <c r="H295" s="151">
        <v>0</v>
      </c>
      <c r="I295" s="151">
        <v>672400</v>
      </c>
      <c r="J295" s="151">
        <v>0</v>
      </c>
      <c r="K295" s="151">
        <v>672400</v>
      </c>
      <c r="L295" s="152">
        <v>0</v>
      </c>
    </row>
    <row r="296" spans="1:12" ht="15" customHeight="1" x14ac:dyDescent="0.25">
      <c r="A296" s="278" t="s">
        <v>143</v>
      </c>
      <c r="B296" s="279"/>
      <c r="C296" s="116" t="s">
        <v>61</v>
      </c>
      <c r="D296" s="116" t="s">
        <v>52</v>
      </c>
      <c r="E296" s="122" t="s">
        <v>150</v>
      </c>
      <c r="F296" s="122" t="s">
        <v>142</v>
      </c>
      <c r="G296" s="121">
        <v>672400</v>
      </c>
      <c r="H296" s="151">
        <v>0</v>
      </c>
      <c r="I296" s="151">
        <v>672400</v>
      </c>
      <c r="J296" s="151">
        <v>0</v>
      </c>
      <c r="K296" s="151">
        <v>672400</v>
      </c>
      <c r="L296" s="152">
        <v>0</v>
      </c>
    </row>
    <row r="297" spans="1:12" ht="23.25" customHeight="1" x14ac:dyDescent="0.25">
      <c r="A297" s="278" t="s">
        <v>97</v>
      </c>
      <c r="B297" s="279"/>
      <c r="C297" s="116" t="s">
        <v>61</v>
      </c>
      <c r="D297" s="116" t="s">
        <v>52</v>
      </c>
      <c r="E297" s="122" t="s">
        <v>150</v>
      </c>
      <c r="F297" s="122" t="s">
        <v>75</v>
      </c>
      <c r="G297" s="121">
        <v>350000</v>
      </c>
      <c r="H297" s="151">
        <v>0</v>
      </c>
      <c r="I297" s="151">
        <v>350000</v>
      </c>
      <c r="J297" s="151">
        <v>0</v>
      </c>
      <c r="K297" s="151">
        <v>350000</v>
      </c>
      <c r="L297" s="152">
        <v>0</v>
      </c>
    </row>
    <row r="298" spans="1:12" ht="15" customHeight="1" x14ac:dyDescent="0.25">
      <c r="A298" s="278" t="s">
        <v>96</v>
      </c>
      <c r="B298" s="279"/>
      <c r="C298" s="116" t="s">
        <v>61</v>
      </c>
      <c r="D298" s="116" t="s">
        <v>52</v>
      </c>
      <c r="E298" s="122" t="s">
        <v>150</v>
      </c>
      <c r="F298" s="122" t="s">
        <v>92</v>
      </c>
      <c r="G298" s="121">
        <v>350000</v>
      </c>
      <c r="H298" s="151">
        <v>0</v>
      </c>
      <c r="I298" s="151">
        <v>350000</v>
      </c>
      <c r="J298" s="151">
        <v>0</v>
      </c>
      <c r="K298" s="151">
        <v>350000</v>
      </c>
      <c r="L298" s="152">
        <v>0</v>
      </c>
    </row>
    <row r="299" spans="1:12" ht="23.25" customHeight="1" x14ac:dyDescent="0.25">
      <c r="A299" s="278" t="s">
        <v>134</v>
      </c>
      <c r="B299" s="279"/>
      <c r="C299" s="116" t="s">
        <v>61</v>
      </c>
      <c r="D299" s="116" t="s">
        <v>52</v>
      </c>
      <c r="E299" s="116" t="s">
        <v>133</v>
      </c>
      <c r="F299" s="116"/>
      <c r="G299" s="121">
        <v>12716500</v>
      </c>
      <c r="H299" s="151">
        <v>0</v>
      </c>
      <c r="I299" s="151">
        <v>12716500</v>
      </c>
      <c r="J299" s="151">
        <v>0</v>
      </c>
      <c r="K299" s="151">
        <v>12716500</v>
      </c>
      <c r="L299" s="152">
        <v>0</v>
      </c>
    </row>
    <row r="300" spans="1:12" ht="15" customHeight="1" x14ac:dyDescent="0.25">
      <c r="A300" s="278" t="s">
        <v>132</v>
      </c>
      <c r="B300" s="279"/>
      <c r="C300" s="116" t="s">
        <v>61</v>
      </c>
      <c r="D300" s="116" t="s">
        <v>52</v>
      </c>
      <c r="E300" s="122" t="s">
        <v>131</v>
      </c>
      <c r="F300" s="122"/>
      <c r="G300" s="121">
        <v>12716500</v>
      </c>
      <c r="H300" s="151">
        <v>0</v>
      </c>
      <c r="I300" s="151">
        <v>12716500</v>
      </c>
      <c r="J300" s="151">
        <v>0</v>
      </c>
      <c r="K300" s="151">
        <v>12716500</v>
      </c>
      <c r="L300" s="152">
        <v>0</v>
      </c>
    </row>
    <row r="301" spans="1:12" ht="23.25" customHeight="1" x14ac:dyDescent="0.25">
      <c r="A301" s="278" t="s">
        <v>130</v>
      </c>
      <c r="B301" s="279"/>
      <c r="C301" s="116" t="s">
        <v>61</v>
      </c>
      <c r="D301" s="116" t="s">
        <v>52</v>
      </c>
      <c r="E301" s="122" t="s">
        <v>129</v>
      </c>
      <c r="F301" s="123"/>
      <c r="G301" s="121">
        <v>12716500</v>
      </c>
      <c r="H301" s="151">
        <v>0</v>
      </c>
      <c r="I301" s="151">
        <v>12716500</v>
      </c>
      <c r="J301" s="151">
        <v>0</v>
      </c>
      <c r="K301" s="151">
        <v>12716500</v>
      </c>
      <c r="L301" s="152">
        <v>0</v>
      </c>
    </row>
    <row r="302" spans="1:12" ht="15" customHeight="1" x14ac:dyDescent="0.25">
      <c r="A302" s="278" t="s">
        <v>128</v>
      </c>
      <c r="B302" s="279"/>
      <c r="C302" s="116" t="s">
        <v>61</v>
      </c>
      <c r="D302" s="116" t="s">
        <v>52</v>
      </c>
      <c r="E302" s="122" t="s">
        <v>127</v>
      </c>
      <c r="F302" s="123"/>
      <c r="G302" s="121">
        <v>60000</v>
      </c>
      <c r="H302" s="151">
        <v>0</v>
      </c>
      <c r="I302" s="151">
        <v>60000</v>
      </c>
      <c r="J302" s="151">
        <v>0</v>
      </c>
      <c r="K302" s="151">
        <v>60000</v>
      </c>
      <c r="L302" s="152">
        <v>0</v>
      </c>
    </row>
    <row r="303" spans="1:12" ht="23.25" customHeight="1" x14ac:dyDescent="0.25">
      <c r="A303" s="278" t="s">
        <v>107</v>
      </c>
      <c r="B303" s="279"/>
      <c r="C303" s="116" t="s">
        <v>61</v>
      </c>
      <c r="D303" s="116" t="s">
        <v>52</v>
      </c>
      <c r="E303" s="122" t="s">
        <v>127</v>
      </c>
      <c r="F303" s="122" t="s">
        <v>106</v>
      </c>
      <c r="G303" s="121">
        <v>60000</v>
      </c>
      <c r="H303" s="151">
        <v>0</v>
      </c>
      <c r="I303" s="151">
        <v>60000</v>
      </c>
      <c r="J303" s="151">
        <v>0</v>
      </c>
      <c r="K303" s="151">
        <v>60000</v>
      </c>
      <c r="L303" s="152">
        <v>0</v>
      </c>
    </row>
    <row r="304" spans="1:12" ht="23.25" customHeight="1" x14ac:dyDescent="0.25">
      <c r="A304" s="278" t="s">
        <v>105</v>
      </c>
      <c r="B304" s="279"/>
      <c r="C304" s="116" t="s">
        <v>61</v>
      </c>
      <c r="D304" s="116" t="s">
        <v>52</v>
      </c>
      <c r="E304" s="122" t="s">
        <v>127</v>
      </c>
      <c r="F304" s="122" t="s">
        <v>104</v>
      </c>
      <c r="G304" s="121">
        <v>60000</v>
      </c>
      <c r="H304" s="151">
        <v>0</v>
      </c>
      <c r="I304" s="151">
        <v>60000</v>
      </c>
      <c r="J304" s="151">
        <v>0</v>
      </c>
      <c r="K304" s="151">
        <v>60000</v>
      </c>
      <c r="L304" s="152">
        <v>0</v>
      </c>
    </row>
    <row r="305" spans="1:12" ht="34.5" customHeight="1" x14ac:dyDescent="0.25">
      <c r="A305" s="278" t="s">
        <v>884</v>
      </c>
      <c r="B305" s="279"/>
      <c r="C305" s="116" t="s">
        <v>61</v>
      </c>
      <c r="D305" s="116" t="s">
        <v>52</v>
      </c>
      <c r="E305" s="122" t="s">
        <v>885</v>
      </c>
      <c r="F305" s="123"/>
      <c r="G305" s="121">
        <v>12656500</v>
      </c>
      <c r="H305" s="151">
        <v>0</v>
      </c>
      <c r="I305" s="151">
        <v>12656500</v>
      </c>
      <c r="J305" s="151">
        <v>0</v>
      </c>
      <c r="K305" s="151">
        <v>12656500</v>
      </c>
      <c r="L305" s="152">
        <v>0</v>
      </c>
    </row>
    <row r="306" spans="1:12" ht="45.75" customHeight="1" x14ac:dyDescent="0.25">
      <c r="A306" s="278" t="s">
        <v>111</v>
      </c>
      <c r="B306" s="279"/>
      <c r="C306" s="116" t="s">
        <v>61</v>
      </c>
      <c r="D306" s="116" t="s">
        <v>52</v>
      </c>
      <c r="E306" s="122" t="s">
        <v>885</v>
      </c>
      <c r="F306" s="122" t="s">
        <v>110</v>
      </c>
      <c r="G306" s="121">
        <v>12354500</v>
      </c>
      <c r="H306" s="151">
        <v>0</v>
      </c>
      <c r="I306" s="151">
        <v>12354500</v>
      </c>
      <c r="J306" s="151">
        <v>0</v>
      </c>
      <c r="K306" s="151">
        <v>12354500</v>
      </c>
      <c r="L306" s="152">
        <v>0</v>
      </c>
    </row>
    <row r="307" spans="1:12" ht="15" customHeight="1" x14ac:dyDescent="0.25">
      <c r="A307" s="278" t="s">
        <v>109</v>
      </c>
      <c r="B307" s="279"/>
      <c r="C307" s="116" t="s">
        <v>61</v>
      </c>
      <c r="D307" s="116" t="s">
        <v>52</v>
      </c>
      <c r="E307" s="122" t="s">
        <v>885</v>
      </c>
      <c r="F307" s="122" t="s">
        <v>108</v>
      </c>
      <c r="G307" s="121">
        <v>12354500</v>
      </c>
      <c r="H307" s="151">
        <v>0</v>
      </c>
      <c r="I307" s="151">
        <v>12354500</v>
      </c>
      <c r="J307" s="151">
        <v>0</v>
      </c>
      <c r="K307" s="151">
        <v>12354500</v>
      </c>
      <c r="L307" s="152">
        <v>0</v>
      </c>
    </row>
    <row r="308" spans="1:12" ht="23.25" customHeight="1" x14ac:dyDescent="0.25">
      <c r="A308" s="278" t="s">
        <v>107</v>
      </c>
      <c r="B308" s="279"/>
      <c r="C308" s="116" t="s">
        <v>61</v>
      </c>
      <c r="D308" s="116" t="s">
        <v>52</v>
      </c>
      <c r="E308" s="122" t="s">
        <v>885</v>
      </c>
      <c r="F308" s="122" t="s">
        <v>106</v>
      </c>
      <c r="G308" s="121">
        <v>302000</v>
      </c>
      <c r="H308" s="151">
        <v>0</v>
      </c>
      <c r="I308" s="151">
        <v>302000</v>
      </c>
      <c r="J308" s="151">
        <v>0</v>
      </c>
      <c r="K308" s="151">
        <v>302000</v>
      </c>
      <c r="L308" s="152">
        <v>0</v>
      </c>
    </row>
    <row r="309" spans="1:12" ht="23.25" customHeight="1" x14ac:dyDescent="0.25">
      <c r="A309" s="278" t="s">
        <v>105</v>
      </c>
      <c r="B309" s="279"/>
      <c r="C309" s="116" t="s">
        <v>61</v>
      </c>
      <c r="D309" s="116" t="s">
        <v>52</v>
      </c>
      <c r="E309" s="122" t="s">
        <v>885</v>
      </c>
      <c r="F309" s="122" t="s">
        <v>104</v>
      </c>
      <c r="G309" s="121">
        <v>302000</v>
      </c>
      <c r="H309" s="151">
        <v>0</v>
      </c>
      <c r="I309" s="151">
        <v>302000</v>
      </c>
      <c r="J309" s="151">
        <v>0</v>
      </c>
      <c r="K309" s="151">
        <v>302000</v>
      </c>
      <c r="L309" s="152">
        <v>0</v>
      </c>
    </row>
    <row r="310" spans="1:12" ht="34.5" customHeight="1" x14ac:dyDescent="0.25">
      <c r="A310" s="278" t="s">
        <v>175</v>
      </c>
      <c r="B310" s="279"/>
      <c r="C310" s="116" t="s">
        <v>61</v>
      </c>
      <c r="D310" s="116" t="s">
        <v>52</v>
      </c>
      <c r="E310" s="116" t="s">
        <v>174</v>
      </c>
      <c r="F310" s="116"/>
      <c r="G310" s="121">
        <v>8000000</v>
      </c>
      <c r="H310" s="151">
        <v>0</v>
      </c>
      <c r="I310" s="151">
        <v>8000000</v>
      </c>
      <c r="J310" s="151">
        <v>0</v>
      </c>
      <c r="K310" s="151">
        <v>8000000</v>
      </c>
      <c r="L310" s="152">
        <v>0</v>
      </c>
    </row>
    <row r="311" spans="1:12" ht="15" customHeight="1" x14ac:dyDescent="0.25">
      <c r="A311" s="278" t="s">
        <v>173</v>
      </c>
      <c r="B311" s="279"/>
      <c r="C311" s="116" t="s">
        <v>61</v>
      </c>
      <c r="D311" s="116" t="s">
        <v>52</v>
      </c>
      <c r="E311" s="122" t="s">
        <v>172</v>
      </c>
      <c r="F311" s="122"/>
      <c r="G311" s="121">
        <v>8000000</v>
      </c>
      <c r="H311" s="151">
        <v>0</v>
      </c>
      <c r="I311" s="151">
        <v>8000000</v>
      </c>
      <c r="J311" s="151">
        <v>0</v>
      </c>
      <c r="K311" s="151">
        <v>8000000</v>
      </c>
      <c r="L311" s="152">
        <v>0</v>
      </c>
    </row>
    <row r="312" spans="1:12" ht="68.25" customHeight="1" x14ac:dyDescent="0.25">
      <c r="A312" s="278" t="s">
        <v>916</v>
      </c>
      <c r="B312" s="279"/>
      <c r="C312" s="116" t="s">
        <v>61</v>
      </c>
      <c r="D312" s="116" t="s">
        <v>52</v>
      </c>
      <c r="E312" s="122" t="s">
        <v>917</v>
      </c>
      <c r="F312" s="123"/>
      <c r="G312" s="121">
        <v>8000000</v>
      </c>
      <c r="H312" s="151">
        <v>0</v>
      </c>
      <c r="I312" s="151">
        <v>8000000</v>
      </c>
      <c r="J312" s="151">
        <v>0</v>
      </c>
      <c r="K312" s="151">
        <v>8000000</v>
      </c>
      <c r="L312" s="152">
        <v>0</v>
      </c>
    </row>
    <row r="313" spans="1:12" ht="34.5" customHeight="1" x14ac:dyDescent="0.25">
      <c r="A313" s="278" t="s">
        <v>918</v>
      </c>
      <c r="B313" s="279"/>
      <c r="C313" s="116" t="s">
        <v>61</v>
      </c>
      <c r="D313" s="116" t="s">
        <v>52</v>
      </c>
      <c r="E313" s="122" t="s">
        <v>919</v>
      </c>
      <c r="F313" s="123"/>
      <c r="G313" s="121">
        <v>8000000</v>
      </c>
      <c r="H313" s="151">
        <v>0</v>
      </c>
      <c r="I313" s="151">
        <v>8000000</v>
      </c>
      <c r="J313" s="151">
        <v>0</v>
      </c>
      <c r="K313" s="151">
        <v>8000000</v>
      </c>
      <c r="L313" s="152">
        <v>0</v>
      </c>
    </row>
    <row r="314" spans="1:12" ht="23.25" customHeight="1" x14ac:dyDescent="0.25">
      <c r="A314" s="278" t="s">
        <v>107</v>
      </c>
      <c r="B314" s="279"/>
      <c r="C314" s="116" t="s">
        <v>61</v>
      </c>
      <c r="D314" s="116" t="s">
        <v>52</v>
      </c>
      <c r="E314" s="122" t="s">
        <v>919</v>
      </c>
      <c r="F314" s="122" t="s">
        <v>106</v>
      </c>
      <c r="G314" s="121">
        <v>8000000</v>
      </c>
      <c r="H314" s="151">
        <v>0</v>
      </c>
      <c r="I314" s="151">
        <v>8000000</v>
      </c>
      <c r="J314" s="151">
        <v>0</v>
      </c>
      <c r="K314" s="151">
        <v>8000000</v>
      </c>
      <c r="L314" s="152">
        <v>0</v>
      </c>
    </row>
    <row r="315" spans="1:12" ht="23.25" customHeight="1" x14ac:dyDescent="0.25">
      <c r="A315" s="278" t="s">
        <v>105</v>
      </c>
      <c r="B315" s="279"/>
      <c r="C315" s="116" t="s">
        <v>61</v>
      </c>
      <c r="D315" s="116" t="s">
        <v>52</v>
      </c>
      <c r="E315" s="122" t="s">
        <v>919</v>
      </c>
      <c r="F315" s="122" t="s">
        <v>104</v>
      </c>
      <c r="G315" s="121">
        <v>8000000</v>
      </c>
      <c r="H315" s="151">
        <v>0</v>
      </c>
      <c r="I315" s="151">
        <v>8000000</v>
      </c>
      <c r="J315" s="151">
        <v>0</v>
      </c>
      <c r="K315" s="151">
        <v>8000000</v>
      </c>
      <c r="L315" s="152">
        <v>0</v>
      </c>
    </row>
    <row r="316" spans="1:12" ht="15" customHeight="1" x14ac:dyDescent="0.25">
      <c r="A316" s="278" t="s">
        <v>450</v>
      </c>
      <c r="B316" s="279"/>
      <c r="C316" s="116" t="s">
        <v>61</v>
      </c>
      <c r="D316" s="116" t="s">
        <v>68</v>
      </c>
      <c r="E316" s="117"/>
      <c r="F316" s="117"/>
      <c r="G316" s="121">
        <v>7291000</v>
      </c>
      <c r="H316" s="151">
        <v>3191000</v>
      </c>
      <c r="I316" s="151">
        <v>13186000</v>
      </c>
      <c r="J316" s="151">
        <v>3191000</v>
      </c>
      <c r="K316" s="151">
        <v>13186000</v>
      </c>
      <c r="L316" s="152">
        <v>3191000</v>
      </c>
    </row>
    <row r="317" spans="1:12" ht="15" customHeight="1" x14ac:dyDescent="0.25">
      <c r="A317" s="278" t="s">
        <v>449</v>
      </c>
      <c r="B317" s="279"/>
      <c r="C317" s="116" t="s">
        <v>61</v>
      </c>
      <c r="D317" s="116" t="s">
        <v>68</v>
      </c>
      <c r="E317" s="116" t="s">
        <v>448</v>
      </c>
      <c r="F317" s="116"/>
      <c r="G317" s="121">
        <v>7291000</v>
      </c>
      <c r="H317" s="151">
        <v>3191000</v>
      </c>
      <c r="I317" s="151">
        <v>13186000</v>
      </c>
      <c r="J317" s="151">
        <v>3191000</v>
      </c>
      <c r="K317" s="151">
        <v>13186000</v>
      </c>
      <c r="L317" s="152">
        <v>3191000</v>
      </c>
    </row>
    <row r="318" spans="1:12" ht="23.25" customHeight="1" x14ac:dyDescent="0.25">
      <c r="A318" s="278" t="s">
        <v>447</v>
      </c>
      <c r="B318" s="279"/>
      <c r="C318" s="116" t="s">
        <v>61</v>
      </c>
      <c r="D318" s="116" t="s">
        <v>68</v>
      </c>
      <c r="E318" s="122" t="s">
        <v>446</v>
      </c>
      <c r="F318" s="122"/>
      <c r="G318" s="121">
        <v>0</v>
      </c>
      <c r="H318" s="151">
        <v>0</v>
      </c>
      <c r="I318" s="151">
        <v>1100000</v>
      </c>
      <c r="J318" s="151">
        <v>0</v>
      </c>
      <c r="K318" s="151">
        <v>1100000</v>
      </c>
      <c r="L318" s="152">
        <v>0</v>
      </c>
    </row>
    <row r="319" spans="1:12" ht="34.5" customHeight="1" x14ac:dyDescent="0.25">
      <c r="A319" s="278" t="s">
        <v>920</v>
      </c>
      <c r="B319" s="279"/>
      <c r="C319" s="116" t="s">
        <v>61</v>
      </c>
      <c r="D319" s="116" t="s">
        <v>68</v>
      </c>
      <c r="E319" s="122" t="s">
        <v>921</v>
      </c>
      <c r="F319" s="123"/>
      <c r="G319" s="121">
        <v>0</v>
      </c>
      <c r="H319" s="151">
        <v>0</v>
      </c>
      <c r="I319" s="151">
        <v>1100000</v>
      </c>
      <c r="J319" s="151">
        <v>0</v>
      </c>
      <c r="K319" s="151">
        <v>1100000</v>
      </c>
      <c r="L319" s="152">
        <v>0</v>
      </c>
    </row>
    <row r="320" spans="1:12" ht="23.25" customHeight="1" x14ac:dyDescent="0.25">
      <c r="A320" s="278" t="s">
        <v>445</v>
      </c>
      <c r="B320" s="279"/>
      <c r="C320" s="116" t="s">
        <v>61</v>
      </c>
      <c r="D320" s="116" t="s">
        <v>68</v>
      </c>
      <c r="E320" s="122" t="s">
        <v>922</v>
      </c>
      <c r="F320" s="123"/>
      <c r="G320" s="121">
        <v>0</v>
      </c>
      <c r="H320" s="151">
        <v>0</v>
      </c>
      <c r="I320" s="151">
        <v>1100000</v>
      </c>
      <c r="J320" s="151">
        <v>0</v>
      </c>
      <c r="K320" s="151">
        <v>1100000</v>
      </c>
      <c r="L320" s="152">
        <v>0</v>
      </c>
    </row>
    <row r="321" spans="1:12" ht="23.25" customHeight="1" x14ac:dyDescent="0.25">
      <c r="A321" s="278" t="s">
        <v>107</v>
      </c>
      <c r="B321" s="279"/>
      <c r="C321" s="116" t="s">
        <v>61</v>
      </c>
      <c r="D321" s="116" t="s">
        <v>68</v>
      </c>
      <c r="E321" s="122" t="s">
        <v>922</v>
      </c>
      <c r="F321" s="122" t="s">
        <v>106</v>
      </c>
      <c r="G321" s="121">
        <v>0</v>
      </c>
      <c r="H321" s="151">
        <v>0</v>
      </c>
      <c r="I321" s="151">
        <v>1100000</v>
      </c>
      <c r="J321" s="151">
        <v>0</v>
      </c>
      <c r="K321" s="151">
        <v>1100000</v>
      </c>
      <c r="L321" s="152">
        <v>0</v>
      </c>
    </row>
    <row r="322" spans="1:12" ht="23.25" customHeight="1" x14ac:dyDescent="0.25">
      <c r="A322" s="278" t="s">
        <v>105</v>
      </c>
      <c r="B322" s="279"/>
      <c r="C322" s="116" t="s">
        <v>61</v>
      </c>
      <c r="D322" s="116" t="s">
        <v>68</v>
      </c>
      <c r="E322" s="122" t="s">
        <v>922</v>
      </c>
      <c r="F322" s="122" t="s">
        <v>104</v>
      </c>
      <c r="G322" s="121">
        <v>0</v>
      </c>
      <c r="H322" s="151">
        <v>0</v>
      </c>
      <c r="I322" s="151">
        <v>1100000</v>
      </c>
      <c r="J322" s="151">
        <v>0</v>
      </c>
      <c r="K322" s="151">
        <v>1100000</v>
      </c>
      <c r="L322" s="152">
        <v>0</v>
      </c>
    </row>
    <row r="323" spans="1:12" ht="23.25" customHeight="1" x14ac:dyDescent="0.25">
      <c r="A323" s="278" t="s">
        <v>923</v>
      </c>
      <c r="B323" s="279"/>
      <c r="C323" s="116" t="s">
        <v>61</v>
      </c>
      <c r="D323" s="116" t="s">
        <v>68</v>
      </c>
      <c r="E323" s="122" t="s">
        <v>444</v>
      </c>
      <c r="F323" s="122"/>
      <c r="G323" s="121">
        <v>4000000</v>
      </c>
      <c r="H323" s="151">
        <v>0</v>
      </c>
      <c r="I323" s="151">
        <v>8690000</v>
      </c>
      <c r="J323" s="151">
        <v>0</v>
      </c>
      <c r="K323" s="151">
        <v>8690000</v>
      </c>
      <c r="L323" s="152">
        <v>0</v>
      </c>
    </row>
    <row r="324" spans="1:12" ht="23.25" customHeight="1" x14ac:dyDescent="0.25">
      <c r="A324" s="278" t="s">
        <v>710</v>
      </c>
      <c r="B324" s="279"/>
      <c r="C324" s="116" t="s">
        <v>61</v>
      </c>
      <c r="D324" s="116" t="s">
        <v>68</v>
      </c>
      <c r="E324" s="122" t="s">
        <v>443</v>
      </c>
      <c r="F324" s="123"/>
      <c r="G324" s="121">
        <v>4000000</v>
      </c>
      <c r="H324" s="151">
        <v>0</v>
      </c>
      <c r="I324" s="151">
        <v>8690000</v>
      </c>
      <c r="J324" s="151">
        <v>0</v>
      </c>
      <c r="K324" s="151">
        <v>8690000</v>
      </c>
      <c r="L324" s="152">
        <v>0</v>
      </c>
    </row>
    <row r="325" spans="1:12" ht="23.25" customHeight="1" x14ac:dyDescent="0.25">
      <c r="A325" s="278" t="s">
        <v>442</v>
      </c>
      <c r="B325" s="279"/>
      <c r="C325" s="116" t="s">
        <v>61</v>
      </c>
      <c r="D325" s="116" t="s">
        <v>68</v>
      </c>
      <c r="E325" s="122" t="s">
        <v>441</v>
      </c>
      <c r="F325" s="123"/>
      <c r="G325" s="121">
        <v>4000000</v>
      </c>
      <c r="H325" s="151">
        <v>0</v>
      </c>
      <c r="I325" s="151">
        <v>8690000</v>
      </c>
      <c r="J325" s="151">
        <v>0</v>
      </c>
      <c r="K325" s="151">
        <v>8690000</v>
      </c>
      <c r="L325" s="152">
        <v>0</v>
      </c>
    </row>
    <row r="326" spans="1:12" ht="23.25" customHeight="1" x14ac:dyDescent="0.25">
      <c r="A326" s="278" t="s">
        <v>107</v>
      </c>
      <c r="B326" s="279"/>
      <c r="C326" s="116" t="s">
        <v>61</v>
      </c>
      <c r="D326" s="116" t="s">
        <v>68</v>
      </c>
      <c r="E326" s="122" t="s">
        <v>441</v>
      </c>
      <c r="F326" s="122" t="s">
        <v>106</v>
      </c>
      <c r="G326" s="121">
        <v>4000000</v>
      </c>
      <c r="H326" s="151">
        <v>0</v>
      </c>
      <c r="I326" s="151">
        <v>8690000</v>
      </c>
      <c r="J326" s="151">
        <v>0</v>
      </c>
      <c r="K326" s="151">
        <v>8690000</v>
      </c>
      <c r="L326" s="152">
        <v>0</v>
      </c>
    </row>
    <row r="327" spans="1:12" ht="23.25" customHeight="1" x14ac:dyDescent="0.25">
      <c r="A327" s="278" t="s">
        <v>105</v>
      </c>
      <c r="B327" s="279"/>
      <c r="C327" s="116" t="s">
        <v>61</v>
      </c>
      <c r="D327" s="116" t="s">
        <v>68</v>
      </c>
      <c r="E327" s="122" t="s">
        <v>441</v>
      </c>
      <c r="F327" s="122" t="s">
        <v>104</v>
      </c>
      <c r="G327" s="121">
        <v>4000000</v>
      </c>
      <c r="H327" s="151">
        <v>0</v>
      </c>
      <c r="I327" s="151">
        <v>8690000</v>
      </c>
      <c r="J327" s="151">
        <v>0</v>
      </c>
      <c r="K327" s="151">
        <v>8690000</v>
      </c>
      <c r="L327" s="152">
        <v>0</v>
      </c>
    </row>
    <row r="328" spans="1:12" ht="34.5" customHeight="1" x14ac:dyDescent="0.25">
      <c r="A328" s="278" t="s">
        <v>859</v>
      </c>
      <c r="B328" s="279"/>
      <c r="C328" s="116" t="s">
        <v>61</v>
      </c>
      <c r="D328" s="116" t="s">
        <v>68</v>
      </c>
      <c r="E328" s="122" t="s">
        <v>440</v>
      </c>
      <c r="F328" s="122"/>
      <c r="G328" s="121">
        <v>3291000</v>
      </c>
      <c r="H328" s="151">
        <v>3191000</v>
      </c>
      <c r="I328" s="151">
        <v>3396000</v>
      </c>
      <c r="J328" s="151">
        <v>3191000</v>
      </c>
      <c r="K328" s="151">
        <v>3396000</v>
      </c>
      <c r="L328" s="152">
        <v>3191000</v>
      </c>
    </row>
    <row r="329" spans="1:12" ht="23.25" customHeight="1" x14ac:dyDescent="0.25">
      <c r="A329" s="278" t="s">
        <v>860</v>
      </c>
      <c r="B329" s="279"/>
      <c r="C329" s="116" t="s">
        <v>61</v>
      </c>
      <c r="D329" s="116" t="s">
        <v>68</v>
      </c>
      <c r="E329" s="122" t="s">
        <v>439</v>
      </c>
      <c r="F329" s="123"/>
      <c r="G329" s="121">
        <v>3291000</v>
      </c>
      <c r="H329" s="151">
        <v>3191000</v>
      </c>
      <c r="I329" s="151">
        <v>3396000</v>
      </c>
      <c r="J329" s="151">
        <v>3191000</v>
      </c>
      <c r="K329" s="151">
        <v>3396000</v>
      </c>
      <c r="L329" s="152">
        <v>3191000</v>
      </c>
    </row>
    <row r="330" spans="1:12" ht="34.5" customHeight="1" x14ac:dyDescent="0.25">
      <c r="A330" s="278" t="s">
        <v>861</v>
      </c>
      <c r="B330" s="279"/>
      <c r="C330" s="116" t="s">
        <v>61</v>
      </c>
      <c r="D330" s="116" t="s">
        <v>68</v>
      </c>
      <c r="E330" s="122" t="s">
        <v>438</v>
      </c>
      <c r="F330" s="123"/>
      <c r="G330" s="121">
        <v>3191000</v>
      </c>
      <c r="H330" s="151">
        <v>3191000</v>
      </c>
      <c r="I330" s="151">
        <v>3191000</v>
      </c>
      <c r="J330" s="151">
        <v>3191000</v>
      </c>
      <c r="K330" s="151">
        <v>3191000</v>
      </c>
      <c r="L330" s="152">
        <v>3191000</v>
      </c>
    </row>
    <row r="331" spans="1:12" ht="23.25" customHeight="1" x14ac:dyDescent="0.25">
      <c r="A331" s="278" t="s">
        <v>107</v>
      </c>
      <c r="B331" s="279"/>
      <c r="C331" s="116" t="s">
        <v>61</v>
      </c>
      <c r="D331" s="116" t="s">
        <v>68</v>
      </c>
      <c r="E331" s="122" t="s">
        <v>438</v>
      </c>
      <c r="F331" s="122" t="s">
        <v>106</v>
      </c>
      <c r="G331" s="121">
        <v>3191000</v>
      </c>
      <c r="H331" s="151">
        <v>3191000</v>
      </c>
      <c r="I331" s="151">
        <v>3191000</v>
      </c>
      <c r="J331" s="151">
        <v>3191000</v>
      </c>
      <c r="K331" s="151">
        <v>3191000</v>
      </c>
      <c r="L331" s="152">
        <v>3191000</v>
      </c>
    </row>
    <row r="332" spans="1:12" ht="23.25" customHeight="1" x14ac:dyDescent="0.25">
      <c r="A332" s="278" t="s">
        <v>105</v>
      </c>
      <c r="B332" s="279"/>
      <c r="C332" s="116" t="s">
        <v>61</v>
      </c>
      <c r="D332" s="116" t="s">
        <v>68</v>
      </c>
      <c r="E332" s="122" t="s">
        <v>438</v>
      </c>
      <c r="F332" s="122" t="s">
        <v>104</v>
      </c>
      <c r="G332" s="121">
        <v>3191000</v>
      </c>
      <c r="H332" s="151">
        <v>3191000</v>
      </c>
      <c r="I332" s="151">
        <v>3191000</v>
      </c>
      <c r="J332" s="151">
        <v>3191000</v>
      </c>
      <c r="K332" s="151">
        <v>3191000</v>
      </c>
      <c r="L332" s="152">
        <v>3191000</v>
      </c>
    </row>
    <row r="333" spans="1:12" ht="45.75" customHeight="1" x14ac:dyDescent="0.25">
      <c r="A333" s="278" t="s">
        <v>924</v>
      </c>
      <c r="B333" s="279"/>
      <c r="C333" s="116" t="s">
        <v>61</v>
      </c>
      <c r="D333" s="116" t="s">
        <v>68</v>
      </c>
      <c r="E333" s="122" t="s">
        <v>667</v>
      </c>
      <c r="F333" s="123"/>
      <c r="G333" s="121">
        <v>100000</v>
      </c>
      <c r="H333" s="151">
        <v>0</v>
      </c>
      <c r="I333" s="151">
        <v>205000</v>
      </c>
      <c r="J333" s="151">
        <v>0</v>
      </c>
      <c r="K333" s="151">
        <v>205000</v>
      </c>
      <c r="L333" s="152">
        <v>0</v>
      </c>
    </row>
    <row r="334" spans="1:12" ht="23.25" customHeight="1" x14ac:dyDescent="0.25">
      <c r="A334" s="278" t="s">
        <v>107</v>
      </c>
      <c r="B334" s="279"/>
      <c r="C334" s="116" t="s">
        <v>61</v>
      </c>
      <c r="D334" s="116" t="s">
        <v>68</v>
      </c>
      <c r="E334" s="122" t="s">
        <v>667</v>
      </c>
      <c r="F334" s="122" t="s">
        <v>106</v>
      </c>
      <c r="G334" s="121">
        <v>100000</v>
      </c>
      <c r="H334" s="151">
        <v>0</v>
      </c>
      <c r="I334" s="151">
        <v>205000</v>
      </c>
      <c r="J334" s="151">
        <v>0</v>
      </c>
      <c r="K334" s="151">
        <v>205000</v>
      </c>
      <c r="L334" s="152">
        <v>0</v>
      </c>
    </row>
    <row r="335" spans="1:12" ht="23.25" customHeight="1" x14ac:dyDescent="0.25">
      <c r="A335" s="278" t="s">
        <v>105</v>
      </c>
      <c r="B335" s="279"/>
      <c r="C335" s="116" t="s">
        <v>61</v>
      </c>
      <c r="D335" s="116" t="s">
        <v>68</v>
      </c>
      <c r="E335" s="122" t="s">
        <v>667</v>
      </c>
      <c r="F335" s="122" t="s">
        <v>104</v>
      </c>
      <c r="G335" s="121">
        <v>100000</v>
      </c>
      <c r="H335" s="151">
        <v>0</v>
      </c>
      <c r="I335" s="151">
        <v>205000</v>
      </c>
      <c r="J335" s="151">
        <v>0</v>
      </c>
      <c r="K335" s="151">
        <v>205000</v>
      </c>
      <c r="L335" s="152">
        <v>0</v>
      </c>
    </row>
    <row r="336" spans="1:12" ht="15" customHeight="1" x14ac:dyDescent="0.25">
      <c r="A336" s="278" t="s">
        <v>437</v>
      </c>
      <c r="B336" s="279"/>
      <c r="C336" s="116" t="s">
        <v>61</v>
      </c>
      <c r="D336" s="116" t="s">
        <v>137</v>
      </c>
      <c r="E336" s="117"/>
      <c r="F336" s="117"/>
      <c r="G336" s="121">
        <v>55393800</v>
      </c>
      <c r="H336" s="151">
        <v>0</v>
      </c>
      <c r="I336" s="151">
        <v>56759200</v>
      </c>
      <c r="J336" s="151">
        <v>0</v>
      </c>
      <c r="K336" s="151">
        <v>53702300</v>
      </c>
      <c r="L336" s="152">
        <v>0</v>
      </c>
    </row>
    <row r="337" spans="1:12" ht="23.25" customHeight="1" x14ac:dyDescent="0.25">
      <c r="A337" s="278" t="s">
        <v>428</v>
      </c>
      <c r="B337" s="279"/>
      <c r="C337" s="116" t="s">
        <v>61</v>
      </c>
      <c r="D337" s="116" t="s">
        <v>137</v>
      </c>
      <c r="E337" s="116" t="s">
        <v>427</v>
      </c>
      <c r="F337" s="116"/>
      <c r="G337" s="121">
        <v>55393800</v>
      </c>
      <c r="H337" s="151">
        <v>0</v>
      </c>
      <c r="I337" s="151">
        <v>56759200</v>
      </c>
      <c r="J337" s="151">
        <v>0</v>
      </c>
      <c r="K337" s="151">
        <v>53702300</v>
      </c>
      <c r="L337" s="152">
        <v>0</v>
      </c>
    </row>
    <row r="338" spans="1:12" ht="15" customHeight="1" x14ac:dyDescent="0.25">
      <c r="A338" s="278" t="s">
        <v>436</v>
      </c>
      <c r="B338" s="279"/>
      <c r="C338" s="116" t="s">
        <v>61</v>
      </c>
      <c r="D338" s="116" t="s">
        <v>137</v>
      </c>
      <c r="E338" s="122" t="s">
        <v>435</v>
      </c>
      <c r="F338" s="122"/>
      <c r="G338" s="121">
        <v>55393800</v>
      </c>
      <c r="H338" s="151">
        <v>0</v>
      </c>
      <c r="I338" s="151">
        <v>56759200</v>
      </c>
      <c r="J338" s="151">
        <v>0</v>
      </c>
      <c r="K338" s="151">
        <v>53702300</v>
      </c>
      <c r="L338" s="152">
        <v>0</v>
      </c>
    </row>
    <row r="339" spans="1:12" ht="23.25" customHeight="1" x14ac:dyDescent="0.25">
      <c r="A339" s="278" t="s">
        <v>711</v>
      </c>
      <c r="B339" s="279"/>
      <c r="C339" s="116" t="s">
        <v>61</v>
      </c>
      <c r="D339" s="116" t="s">
        <v>137</v>
      </c>
      <c r="E339" s="122" t="s">
        <v>434</v>
      </c>
      <c r="F339" s="123"/>
      <c r="G339" s="121">
        <v>55393800</v>
      </c>
      <c r="H339" s="151">
        <v>0</v>
      </c>
      <c r="I339" s="151">
        <v>56759200</v>
      </c>
      <c r="J339" s="151">
        <v>0</v>
      </c>
      <c r="K339" s="151">
        <v>53702300</v>
      </c>
      <c r="L339" s="152">
        <v>0</v>
      </c>
    </row>
    <row r="340" spans="1:12" ht="45.75" customHeight="1" x14ac:dyDescent="0.25">
      <c r="A340" s="278" t="s">
        <v>433</v>
      </c>
      <c r="B340" s="279"/>
      <c r="C340" s="116" t="s">
        <v>61</v>
      </c>
      <c r="D340" s="116" t="s">
        <v>137</v>
      </c>
      <c r="E340" s="122" t="s">
        <v>432</v>
      </c>
      <c r="F340" s="123"/>
      <c r="G340" s="121">
        <v>6000000</v>
      </c>
      <c r="H340" s="151">
        <v>0</v>
      </c>
      <c r="I340" s="151">
        <v>6000000</v>
      </c>
      <c r="J340" s="151">
        <v>0</v>
      </c>
      <c r="K340" s="151">
        <v>6000000</v>
      </c>
      <c r="L340" s="152">
        <v>0</v>
      </c>
    </row>
    <row r="341" spans="1:12" ht="23.25" customHeight="1" x14ac:dyDescent="0.25">
      <c r="A341" s="278" t="s">
        <v>107</v>
      </c>
      <c r="B341" s="279"/>
      <c r="C341" s="116" t="s">
        <v>61</v>
      </c>
      <c r="D341" s="116" t="s">
        <v>137</v>
      </c>
      <c r="E341" s="122" t="s">
        <v>432</v>
      </c>
      <c r="F341" s="122" t="s">
        <v>106</v>
      </c>
      <c r="G341" s="121">
        <v>6000000</v>
      </c>
      <c r="H341" s="151">
        <v>0</v>
      </c>
      <c r="I341" s="151">
        <v>6000000</v>
      </c>
      <c r="J341" s="151">
        <v>0</v>
      </c>
      <c r="K341" s="151">
        <v>6000000</v>
      </c>
      <c r="L341" s="152">
        <v>0</v>
      </c>
    </row>
    <row r="342" spans="1:12" ht="23.25" customHeight="1" x14ac:dyDescent="0.25">
      <c r="A342" s="278" t="s">
        <v>105</v>
      </c>
      <c r="B342" s="279"/>
      <c r="C342" s="116" t="s">
        <v>61</v>
      </c>
      <c r="D342" s="116" t="s">
        <v>137</v>
      </c>
      <c r="E342" s="122" t="s">
        <v>432</v>
      </c>
      <c r="F342" s="122" t="s">
        <v>104</v>
      </c>
      <c r="G342" s="121">
        <v>6000000</v>
      </c>
      <c r="H342" s="151">
        <v>0</v>
      </c>
      <c r="I342" s="151">
        <v>6000000</v>
      </c>
      <c r="J342" s="151">
        <v>0</v>
      </c>
      <c r="K342" s="151">
        <v>6000000</v>
      </c>
      <c r="L342" s="152">
        <v>0</v>
      </c>
    </row>
    <row r="343" spans="1:12" ht="45.75" customHeight="1" x14ac:dyDescent="0.25">
      <c r="A343" s="278" t="s">
        <v>668</v>
      </c>
      <c r="B343" s="279"/>
      <c r="C343" s="116" t="s">
        <v>61</v>
      </c>
      <c r="D343" s="116" t="s">
        <v>137</v>
      </c>
      <c r="E343" s="122" t="s">
        <v>669</v>
      </c>
      <c r="F343" s="123"/>
      <c r="G343" s="121">
        <v>33752800</v>
      </c>
      <c r="H343" s="151">
        <v>0</v>
      </c>
      <c r="I343" s="151">
        <v>36594200</v>
      </c>
      <c r="J343" s="151">
        <v>0</v>
      </c>
      <c r="K343" s="151">
        <v>40413300</v>
      </c>
      <c r="L343" s="152">
        <v>0</v>
      </c>
    </row>
    <row r="344" spans="1:12" ht="23.25" customHeight="1" x14ac:dyDescent="0.25">
      <c r="A344" s="278" t="s">
        <v>107</v>
      </c>
      <c r="B344" s="279"/>
      <c r="C344" s="116" t="s">
        <v>61</v>
      </c>
      <c r="D344" s="116" t="s">
        <v>137</v>
      </c>
      <c r="E344" s="122" t="s">
        <v>669</v>
      </c>
      <c r="F344" s="122" t="s">
        <v>106</v>
      </c>
      <c r="G344" s="121">
        <v>33752800</v>
      </c>
      <c r="H344" s="151">
        <v>0</v>
      </c>
      <c r="I344" s="151">
        <v>36594200</v>
      </c>
      <c r="J344" s="151">
        <v>0</v>
      </c>
      <c r="K344" s="151">
        <v>40413300</v>
      </c>
      <c r="L344" s="152">
        <v>0</v>
      </c>
    </row>
    <row r="345" spans="1:12" ht="23.25" customHeight="1" x14ac:dyDescent="0.25">
      <c r="A345" s="278" t="s">
        <v>105</v>
      </c>
      <c r="B345" s="279"/>
      <c r="C345" s="116" t="s">
        <v>61</v>
      </c>
      <c r="D345" s="116" t="s">
        <v>137</v>
      </c>
      <c r="E345" s="122" t="s">
        <v>669</v>
      </c>
      <c r="F345" s="122" t="s">
        <v>104</v>
      </c>
      <c r="G345" s="121">
        <v>33752800</v>
      </c>
      <c r="H345" s="151">
        <v>0</v>
      </c>
      <c r="I345" s="151">
        <v>36594200</v>
      </c>
      <c r="J345" s="151">
        <v>0</v>
      </c>
      <c r="K345" s="151">
        <v>40413300</v>
      </c>
      <c r="L345" s="152">
        <v>0</v>
      </c>
    </row>
    <row r="346" spans="1:12" ht="34.5" customHeight="1" x14ac:dyDescent="0.25">
      <c r="A346" s="278" t="s">
        <v>431</v>
      </c>
      <c r="B346" s="279"/>
      <c r="C346" s="116" t="s">
        <v>61</v>
      </c>
      <c r="D346" s="116" t="s">
        <v>137</v>
      </c>
      <c r="E346" s="122" t="s">
        <v>430</v>
      </c>
      <c r="F346" s="123"/>
      <c r="G346" s="121">
        <v>15641000</v>
      </c>
      <c r="H346" s="151">
        <v>0</v>
      </c>
      <c r="I346" s="151">
        <v>14165000</v>
      </c>
      <c r="J346" s="151">
        <v>0</v>
      </c>
      <c r="K346" s="151">
        <v>7289000</v>
      </c>
      <c r="L346" s="152">
        <v>0</v>
      </c>
    </row>
    <row r="347" spans="1:12" ht="23.25" customHeight="1" x14ac:dyDescent="0.25">
      <c r="A347" s="278" t="s">
        <v>107</v>
      </c>
      <c r="B347" s="279"/>
      <c r="C347" s="116" t="s">
        <v>61</v>
      </c>
      <c r="D347" s="116" t="s">
        <v>137</v>
      </c>
      <c r="E347" s="122" t="s">
        <v>430</v>
      </c>
      <c r="F347" s="122" t="s">
        <v>106</v>
      </c>
      <c r="G347" s="121">
        <v>15641000</v>
      </c>
      <c r="H347" s="151">
        <v>0</v>
      </c>
      <c r="I347" s="151">
        <v>14165000</v>
      </c>
      <c r="J347" s="151">
        <v>0</v>
      </c>
      <c r="K347" s="151">
        <v>7289000</v>
      </c>
      <c r="L347" s="152">
        <v>0</v>
      </c>
    </row>
    <row r="348" spans="1:12" ht="23.25" customHeight="1" x14ac:dyDescent="0.25">
      <c r="A348" s="278" t="s">
        <v>105</v>
      </c>
      <c r="B348" s="279"/>
      <c r="C348" s="116" t="s">
        <v>61</v>
      </c>
      <c r="D348" s="116" t="s">
        <v>137</v>
      </c>
      <c r="E348" s="122" t="s">
        <v>430</v>
      </c>
      <c r="F348" s="122" t="s">
        <v>104</v>
      </c>
      <c r="G348" s="121">
        <v>15641000</v>
      </c>
      <c r="H348" s="151">
        <v>0</v>
      </c>
      <c r="I348" s="151">
        <v>14165000</v>
      </c>
      <c r="J348" s="151">
        <v>0</v>
      </c>
      <c r="K348" s="151">
        <v>7289000</v>
      </c>
      <c r="L348" s="152">
        <v>0</v>
      </c>
    </row>
    <row r="349" spans="1:12" ht="15" customHeight="1" x14ac:dyDescent="0.25">
      <c r="A349" s="278" t="s">
        <v>429</v>
      </c>
      <c r="B349" s="279"/>
      <c r="C349" s="116" t="s">
        <v>61</v>
      </c>
      <c r="D349" s="116" t="s">
        <v>187</v>
      </c>
      <c r="E349" s="117"/>
      <c r="F349" s="117"/>
      <c r="G349" s="121">
        <v>1075321020</v>
      </c>
      <c r="H349" s="151">
        <v>0</v>
      </c>
      <c r="I349" s="151">
        <v>909903000</v>
      </c>
      <c r="J349" s="151">
        <v>0</v>
      </c>
      <c r="K349" s="151">
        <v>918719000</v>
      </c>
      <c r="L349" s="152">
        <v>0</v>
      </c>
    </row>
    <row r="350" spans="1:12" ht="23.25" customHeight="1" x14ac:dyDescent="0.25">
      <c r="A350" s="278" t="s">
        <v>428</v>
      </c>
      <c r="B350" s="279"/>
      <c r="C350" s="116" t="s">
        <v>61</v>
      </c>
      <c r="D350" s="116" t="s">
        <v>187</v>
      </c>
      <c r="E350" s="116" t="s">
        <v>427</v>
      </c>
      <c r="F350" s="116"/>
      <c r="G350" s="121">
        <v>1071516300</v>
      </c>
      <c r="H350" s="151">
        <v>0</v>
      </c>
      <c r="I350" s="151">
        <v>909903000</v>
      </c>
      <c r="J350" s="151">
        <v>0</v>
      </c>
      <c r="K350" s="151">
        <v>918719000</v>
      </c>
      <c r="L350" s="152">
        <v>0</v>
      </c>
    </row>
    <row r="351" spans="1:12" ht="15" customHeight="1" x14ac:dyDescent="0.25">
      <c r="A351" s="278" t="s">
        <v>426</v>
      </c>
      <c r="B351" s="279"/>
      <c r="C351" s="116" t="s">
        <v>61</v>
      </c>
      <c r="D351" s="116" t="s">
        <v>187</v>
      </c>
      <c r="E351" s="122" t="s">
        <v>425</v>
      </c>
      <c r="F351" s="122"/>
      <c r="G351" s="121">
        <v>1035772300</v>
      </c>
      <c r="H351" s="151">
        <v>0</v>
      </c>
      <c r="I351" s="151">
        <v>874159000</v>
      </c>
      <c r="J351" s="151">
        <v>0</v>
      </c>
      <c r="K351" s="151">
        <v>882975000</v>
      </c>
      <c r="L351" s="152">
        <v>0</v>
      </c>
    </row>
    <row r="352" spans="1:12" ht="23.25" customHeight="1" x14ac:dyDescent="0.25">
      <c r="A352" s="278" t="s">
        <v>775</v>
      </c>
      <c r="B352" s="279"/>
      <c r="C352" s="116" t="s">
        <v>61</v>
      </c>
      <c r="D352" s="116" t="s">
        <v>187</v>
      </c>
      <c r="E352" s="122" t="s">
        <v>776</v>
      </c>
      <c r="F352" s="123"/>
      <c r="G352" s="121">
        <v>9108600</v>
      </c>
      <c r="H352" s="151">
        <v>0</v>
      </c>
      <c r="I352" s="151">
        <v>9108600</v>
      </c>
      <c r="J352" s="151">
        <v>0</v>
      </c>
      <c r="K352" s="151">
        <v>9108600</v>
      </c>
      <c r="L352" s="152">
        <v>0</v>
      </c>
    </row>
    <row r="353" spans="1:12" ht="34.5" customHeight="1" x14ac:dyDescent="0.25">
      <c r="A353" s="278" t="s">
        <v>925</v>
      </c>
      <c r="B353" s="279"/>
      <c r="C353" s="116" t="s">
        <v>61</v>
      </c>
      <c r="D353" s="116" t="s">
        <v>187</v>
      </c>
      <c r="E353" s="122" t="s">
        <v>926</v>
      </c>
      <c r="F353" s="123"/>
      <c r="G353" s="121">
        <v>9108600</v>
      </c>
      <c r="H353" s="151">
        <v>0</v>
      </c>
      <c r="I353" s="151">
        <v>9108600</v>
      </c>
      <c r="J353" s="151">
        <v>0</v>
      </c>
      <c r="K353" s="151">
        <v>9108600</v>
      </c>
      <c r="L353" s="152">
        <v>0</v>
      </c>
    </row>
    <row r="354" spans="1:12" ht="23.25" customHeight="1" x14ac:dyDescent="0.25">
      <c r="A354" s="278" t="s">
        <v>107</v>
      </c>
      <c r="B354" s="279"/>
      <c r="C354" s="116" t="s">
        <v>61</v>
      </c>
      <c r="D354" s="116" t="s">
        <v>187</v>
      </c>
      <c r="E354" s="122" t="s">
        <v>926</v>
      </c>
      <c r="F354" s="122" t="s">
        <v>106</v>
      </c>
      <c r="G354" s="121">
        <v>9108600</v>
      </c>
      <c r="H354" s="151">
        <v>0</v>
      </c>
      <c r="I354" s="151">
        <v>9108600</v>
      </c>
      <c r="J354" s="151">
        <v>0</v>
      </c>
      <c r="K354" s="151">
        <v>9108600</v>
      </c>
      <c r="L354" s="152">
        <v>0</v>
      </c>
    </row>
    <row r="355" spans="1:12" ht="23.25" customHeight="1" x14ac:dyDescent="0.25">
      <c r="A355" s="278" t="s">
        <v>105</v>
      </c>
      <c r="B355" s="279"/>
      <c r="C355" s="116" t="s">
        <v>61</v>
      </c>
      <c r="D355" s="116" t="s">
        <v>187</v>
      </c>
      <c r="E355" s="122" t="s">
        <v>926</v>
      </c>
      <c r="F355" s="122" t="s">
        <v>104</v>
      </c>
      <c r="G355" s="121">
        <v>9108600</v>
      </c>
      <c r="H355" s="151">
        <v>0</v>
      </c>
      <c r="I355" s="151">
        <v>9108600</v>
      </c>
      <c r="J355" s="151">
        <v>0</v>
      </c>
      <c r="K355" s="151">
        <v>9108600</v>
      </c>
      <c r="L355" s="152">
        <v>0</v>
      </c>
    </row>
    <row r="356" spans="1:12" ht="34.5" customHeight="1" x14ac:dyDescent="0.25">
      <c r="A356" s="278" t="s">
        <v>424</v>
      </c>
      <c r="B356" s="279"/>
      <c r="C356" s="116" t="s">
        <v>61</v>
      </c>
      <c r="D356" s="116" t="s">
        <v>187</v>
      </c>
      <c r="E356" s="122" t="s">
        <v>927</v>
      </c>
      <c r="F356" s="123"/>
      <c r="G356" s="121">
        <v>1026663700</v>
      </c>
      <c r="H356" s="151">
        <v>0</v>
      </c>
      <c r="I356" s="151">
        <v>865050400</v>
      </c>
      <c r="J356" s="151">
        <v>0</v>
      </c>
      <c r="K356" s="151">
        <v>873866400</v>
      </c>
      <c r="L356" s="152">
        <v>0</v>
      </c>
    </row>
    <row r="357" spans="1:12" ht="23.25" customHeight="1" x14ac:dyDescent="0.25">
      <c r="A357" s="278" t="s">
        <v>928</v>
      </c>
      <c r="B357" s="279"/>
      <c r="C357" s="116" t="s">
        <v>61</v>
      </c>
      <c r="D357" s="116" t="s">
        <v>187</v>
      </c>
      <c r="E357" s="122" t="s">
        <v>929</v>
      </c>
      <c r="F357" s="123"/>
      <c r="G357" s="121">
        <v>682726400</v>
      </c>
      <c r="H357" s="151">
        <v>0</v>
      </c>
      <c r="I357" s="151">
        <v>682726400</v>
      </c>
      <c r="J357" s="151">
        <v>0</v>
      </c>
      <c r="K357" s="151">
        <v>682726400</v>
      </c>
      <c r="L357" s="152">
        <v>0</v>
      </c>
    </row>
    <row r="358" spans="1:12" ht="23.25" customHeight="1" x14ac:dyDescent="0.25">
      <c r="A358" s="278" t="s">
        <v>107</v>
      </c>
      <c r="B358" s="279"/>
      <c r="C358" s="116" t="s">
        <v>61</v>
      </c>
      <c r="D358" s="116" t="s">
        <v>187</v>
      </c>
      <c r="E358" s="122" t="s">
        <v>929</v>
      </c>
      <c r="F358" s="122" t="s">
        <v>106</v>
      </c>
      <c r="G358" s="121">
        <v>508476400</v>
      </c>
      <c r="H358" s="151">
        <v>0</v>
      </c>
      <c r="I358" s="151">
        <v>508476400</v>
      </c>
      <c r="J358" s="151">
        <v>0</v>
      </c>
      <c r="K358" s="151">
        <v>508476400</v>
      </c>
      <c r="L358" s="152">
        <v>0</v>
      </c>
    </row>
    <row r="359" spans="1:12" ht="23.25" customHeight="1" x14ac:dyDescent="0.25">
      <c r="A359" s="278" t="s">
        <v>105</v>
      </c>
      <c r="B359" s="279"/>
      <c r="C359" s="116" t="s">
        <v>61</v>
      </c>
      <c r="D359" s="116" t="s">
        <v>187</v>
      </c>
      <c r="E359" s="122" t="s">
        <v>929</v>
      </c>
      <c r="F359" s="122" t="s">
        <v>104</v>
      </c>
      <c r="G359" s="121">
        <v>508476400</v>
      </c>
      <c r="H359" s="151">
        <v>0</v>
      </c>
      <c r="I359" s="151">
        <v>508476400</v>
      </c>
      <c r="J359" s="151">
        <v>0</v>
      </c>
      <c r="K359" s="151">
        <v>508476400</v>
      </c>
      <c r="L359" s="152">
        <v>0</v>
      </c>
    </row>
    <row r="360" spans="1:12" ht="23.25" customHeight="1" x14ac:dyDescent="0.25">
      <c r="A360" s="278" t="s">
        <v>97</v>
      </c>
      <c r="B360" s="279"/>
      <c r="C360" s="116" t="s">
        <v>61</v>
      </c>
      <c r="D360" s="116" t="s">
        <v>187</v>
      </c>
      <c r="E360" s="122" t="s">
        <v>929</v>
      </c>
      <c r="F360" s="122" t="s">
        <v>75</v>
      </c>
      <c r="G360" s="121">
        <v>174250000</v>
      </c>
      <c r="H360" s="151">
        <v>0</v>
      </c>
      <c r="I360" s="151">
        <v>174250000</v>
      </c>
      <c r="J360" s="151">
        <v>0</v>
      </c>
      <c r="K360" s="151">
        <v>174250000</v>
      </c>
      <c r="L360" s="152">
        <v>0</v>
      </c>
    </row>
    <row r="361" spans="1:12" ht="15" customHeight="1" x14ac:dyDescent="0.25">
      <c r="A361" s="278" t="s">
        <v>124</v>
      </c>
      <c r="B361" s="279"/>
      <c r="C361" s="116" t="s">
        <v>61</v>
      </c>
      <c r="D361" s="116" t="s">
        <v>187</v>
      </c>
      <c r="E361" s="122" t="s">
        <v>929</v>
      </c>
      <c r="F361" s="122" t="s">
        <v>78</v>
      </c>
      <c r="G361" s="121">
        <v>174250000</v>
      </c>
      <c r="H361" s="151">
        <v>0</v>
      </c>
      <c r="I361" s="151">
        <v>174250000</v>
      </c>
      <c r="J361" s="151">
        <v>0</v>
      </c>
      <c r="K361" s="151">
        <v>174250000</v>
      </c>
      <c r="L361" s="152">
        <v>0</v>
      </c>
    </row>
    <row r="362" spans="1:12" ht="23.25" customHeight="1" x14ac:dyDescent="0.25">
      <c r="A362" s="278" t="s">
        <v>930</v>
      </c>
      <c r="B362" s="279"/>
      <c r="C362" s="116" t="s">
        <v>61</v>
      </c>
      <c r="D362" s="116" t="s">
        <v>187</v>
      </c>
      <c r="E362" s="122" t="s">
        <v>931</v>
      </c>
      <c r="F362" s="123"/>
      <c r="G362" s="121">
        <v>9000000</v>
      </c>
      <c r="H362" s="151">
        <v>0</v>
      </c>
      <c r="I362" s="151">
        <v>9000000</v>
      </c>
      <c r="J362" s="151">
        <v>0</v>
      </c>
      <c r="K362" s="151">
        <v>9000000</v>
      </c>
      <c r="L362" s="152">
        <v>0</v>
      </c>
    </row>
    <row r="363" spans="1:12" ht="23.25" customHeight="1" x14ac:dyDescent="0.25">
      <c r="A363" s="278" t="s">
        <v>107</v>
      </c>
      <c r="B363" s="279"/>
      <c r="C363" s="116" t="s">
        <v>61</v>
      </c>
      <c r="D363" s="116" t="s">
        <v>187</v>
      </c>
      <c r="E363" s="122" t="s">
        <v>931</v>
      </c>
      <c r="F363" s="122" t="s">
        <v>106</v>
      </c>
      <c r="G363" s="121">
        <v>8500000</v>
      </c>
      <c r="H363" s="151">
        <v>0</v>
      </c>
      <c r="I363" s="151">
        <v>8500000</v>
      </c>
      <c r="J363" s="151">
        <v>0</v>
      </c>
      <c r="K363" s="151">
        <v>8500000</v>
      </c>
      <c r="L363" s="152">
        <v>0</v>
      </c>
    </row>
    <row r="364" spans="1:12" ht="23.25" customHeight="1" x14ac:dyDescent="0.25">
      <c r="A364" s="278" t="s">
        <v>105</v>
      </c>
      <c r="B364" s="279"/>
      <c r="C364" s="116" t="s">
        <v>61</v>
      </c>
      <c r="D364" s="116" t="s">
        <v>187</v>
      </c>
      <c r="E364" s="122" t="s">
        <v>931</v>
      </c>
      <c r="F364" s="122" t="s">
        <v>104</v>
      </c>
      <c r="G364" s="121">
        <v>8500000</v>
      </c>
      <c r="H364" s="151">
        <v>0</v>
      </c>
      <c r="I364" s="151">
        <v>8500000</v>
      </c>
      <c r="J364" s="151">
        <v>0</v>
      </c>
      <c r="K364" s="151">
        <v>8500000</v>
      </c>
      <c r="L364" s="152">
        <v>0</v>
      </c>
    </row>
    <row r="365" spans="1:12" ht="23.25" customHeight="1" x14ac:dyDescent="0.25">
      <c r="A365" s="278" t="s">
        <v>97</v>
      </c>
      <c r="B365" s="279"/>
      <c r="C365" s="116" t="s">
        <v>61</v>
      </c>
      <c r="D365" s="116" t="s">
        <v>187</v>
      </c>
      <c r="E365" s="122" t="s">
        <v>931</v>
      </c>
      <c r="F365" s="122" t="s">
        <v>75</v>
      </c>
      <c r="G365" s="121">
        <v>500000</v>
      </c>
      <c r="H365" s="151">
        <v>0</v>
      </c>
      <c r="I365" s="151">
        <v>500000</v>
      </c>
      <c r="J365" s="151">
        <v>0</v>
      </c>
      <c r="K365" s="151">
        <v>500000</v>
      </c>
      <c r="L365" s="152">
        <v>0</v>
      </c>
    </row>
    <row r="366" spans="1:12" ht="15" customHeight="1" x14ac:dyDescent="0.25">
      <c r="A366" s="278" t="s">
        <v>124</v>
      </c>
      <c r="B366" s="279"/>
      <c r="C366" s="116" t="s">
        <v>61</v>
      </c>
      <c r="D366" s="116" t="s">
        <v>187</v>
      </c>
      <c r="E366" s="122" t="s">
        <v>931</v>
      </c>
      <c r="F366" s="122" t="s">
        <v>78</v>
      </c>
      <c r="G366" s="121">
        <v>500000</v>
      </c>
      <c r="H366" s="151">
        <v>0</v>
      </c>
      <c r="I366" s="151">
        <v>500000</v>
      </c>
      <c r="J366" s="151">
        <v>0</v>
      </c>
      <c r="K366" s="151">
        <v>500000</v>
      </c>
      <c r="L366" s="152">
        <v>0</v>
      </c>
    </row>
    <row r="367" spans="1:12" ht="23.25" customHeight="1" x14ac:dyDescent="0.25">
      <c r="A367" s="278" t="s">
        <v>932</v>
      </c>
      <c r="B367" s="279"/>
      <c r="C367" s="116" t="s">
        <v>61</v>
      </c>
      <c r="D367" s="116" t="s">
        <v>187</v>
      </c>
      <c r="E367" s="122" t="s">
        <v>933</v>
      </c>
      <c r="F367" s="123"/>
      <c r="G367" s="121">
        <v>33403300</v>
      </c>
      <c r="H367" s="151">
        <v>0</v>
      </c>
      <c r="I367" s="151">
        <v>1650000</v>
      </c>
      <c r="J367" s="151">
        <v>0</v>
      </c>
      <c r="K367" s="151">
        <v>1650000</v>
      </c>
      <c r="L367" s="152">
        <v>0</v>
      </c>
    </row>
    <row r="368" spans="1:12" ht="23.25" customHeight="1" x14ac:dyDescent="0.25">
      <c r="A368" s="278" t="s">
        <v>107</v>
      </c>
      <c r="B368" s="279"/>
      <c r="C368" s="116" t="s">
        <v>61</v>
      </c>
      <c r="D368" s="116" t="s">
        <v>187</v>
      </c>
      <c r="E368" s="122" t="s">
        <v>933</v>
      </c>
      <c r="F368" s="122" t="s">
        <v>106</v>
      </c>
      <c r="G368" s="121">
        <v>31753300</v>
      </c>
      <c r="H368" s="151">
        <v>0</v>
      </c>
      <c r="I368" s="151">
        <v>0</v>
      </c>
      <c r="J368" s="151">
        <v>0</v>
      </c>
      <c r="K368" s="151">
        <v>0</v>
      </c>
      <c r="L368" s="152">
        <v>0</v>
      </c>
    </row>
    <row r="369" spans="1:12" ht="23.25" customHeight="1" x14ac:dyDescent="0.25">
      <c r="A369" s="278" t="s">
        <v>105</v>
      </c>
      <c r="B369" s="279"/>
      <c r="C369" s="116" t="s">
        <v>61</v>
      </c>
      <c r="D369" s="116" t="s">
        <v>187</v>
      </c>
      <c r="E369" s="122" t="s">
        <v>933</v>
      </c>
      <c r="F369" s="122" t="s">
        <v>104</v>
      </c>
      <c r="G369" s="121">
        <v>31753300</v>
      </c>
      <c r="H369" s="151">
        <v>0</v>
      </c>
      <c r="I369" s="151">
        <v>0</v>
      </c>
      <c r="J369" s="151">
        <v>0</v>
      </c>
      <c r="K369" s="151">
        <v>0</v>
      </c>
      <c r="L369" s="152">
        <v>0</v>
      </c>
    </row>
    <row r="370" spans="1:12" ht="23.25" customHeight="1" x14ac:dyDescent="0.25">
      <c r="A370" s="278" t="s">
        <v>97</v>
      </c>
      <c r="B370" s="279"/>
      <c r="C370" s="116" t="s">
        <v>61</v>
      </c>
      <c r="D370" s="116" t="s">
        <v>187</v>
      </c>
      <c r="E370" s="122" t="s">
        <v>933</v>
      </c>
      <c r="F370" s="122" t="s">
        <v>75</v>
      </c>
      <c r="G370" s="121">
        <v>1650000</v>
      </c>
      <c r="H370" s="151">
        <v>0</v>
      </c>
      <c r="I370" s="151">
        <v>1650000</v>
      </c>
      <c r="J370" s="151">
        <v>0</v>
      </c>
      <c r="K370" s="151">
        <v>1650000</v>
      </c>
      <c r="L370" s="152">
        <v>0</v>
      </c>
    </row>
    <row r="371" spans="1:12" ht="15" customHeight="1" x14ac:dyDescent="0.25">
      <c r="A371" s="278" t="s">
        <v>124</v>
      </c>
      <c r="B371" s="279"/>
      <c r="C371" s="116" t="s">
        <v>61</v>
      </c>
      <c r="D371" s="116" t="s">
        <v>187</v>
      </c>
      <c r="E371" s="122" t="s">
        <v>933</v>
      </c>
      <c r="F371" s="122" t="s">
        <v>78</v>
      </c>
      <c r="G371" s="121">
        <v>1650000</v>
      </c>
      <c r="H371" s="151">
        <v>0</v>
      </c>
      <c r="I371" s="151">
        <v>1650000</v>
      </c>
      <c r="J371" s="151">
        <v>0</v>
      </c>
      <c r="K371" s="151">
        <v>1650000</v>
      </c>
      <c r="L371" s="152">
        <v>0</v>
      </c>
    </row>
    <row r="372" spans="1:12" ht="34.5" customHeight="1" x14ac:dyDescent="0.25">
      <c r="A372" s="278" t="s">
        <v>934</v>
      </c>
      <c r="B372" s="279"/>
      <c r="C372" s="116" t="s">
        <v>61</v>
      </c>
      <c r="D372" s="116" t="s">
        <v>187</v>
      </c>
      <c r="E372" s="122" t="s">
        <v>935</v>
      </c>
      <c r="F372" s="123"/>
      <c r="G372" s="121">
        <v>11000000</v>
      </c>
      <c r="H372" s="151">
        <v>0</v>
      </c>
      <c r="I372" s="151">
        <v>3000000</v>
      </c>
      <c r="J372" s="151">
        <v>0</v>
      </c>
      <c r="K372" s="151">
        <v>3000000</v>
      </c>
      <c r="L372" s="152">
        <v>0</v>
      </c>
    </row>
    <row r="373" spans="1:12" ht="23.25" customHeight="1" x14ac:dyDescent="0.25">
      <c r="A373" s="278" t="s">
        <v>107</v>
      </c>
      <c r="B373" s="279"/>
      <c r="C373" s="116" t="s">
        <v>61</v>
      </c>
      <c r="D373" s="116" t="s">
        <v>187</v>
      </c>
      <c r="E373" s="122" t="s">
        <v>935</v>
      </c>
      <c r="F373" s="122" t="s">
        <v>106</v>
      </c>
      <c r="G373" s="121">
        <v>11000000</v>
      </c>
      <c r="H373" s="151">
        <v>0</v>
      </c>
      <c r="I373" s="151">
        <v>3000000</v>
      </c>
      <c r="J373" s="151">
        <v>0</v>
      </c>
      <c r="K373" s="151">
        <v>3000000</v>
      </c>
      <c r="L373" s="152">
        <v>0</v>
      </c>
    </row>
    <row r="374" spans="1:12" ht="23.25" customHeight="1" x14ac:dyDescent="0.25">
      <c r="A374" s="278" t="s">
        <v>105</v>
      </c>
      <c r="B374" s="279"/>
      <c r="C374" s="116" t="s">
        <v>61</v>
      </c>
      <c r="D374" s="116" t="s">
        <v>187</v>
      </c>
      <c r="E374" s="122" t="s">
        <v>935</v>
      </c>
      <c r="F374" s="122" t="s">
        <v>104</v>
      </c>
      <c r="G374" s="121">
        <v>11000000</v>
      </c>
      <c r="H374" s="151">
        <v>0</v>
      </c>
      <c r="I374" s="151">
        <v>3000000</v>
      </c>
      <c r="J374" s="151">
        <v>0</v>
      </c>
      <c r="K374" s="151">
        <v>3000000</v>
      </c>
      <c r="L374" s="152">
        <v>0</v>
      </c>
    </row>
    <row r="375" spans="1:12" ht="23.25" customHeight="1" x14ac:dyDescent="0.25">
      <c r="A375" s="278" t="s">
        <v>423</v>
      </c>
      <c r="B375" s="279"/>
      <c r="C375" s="116" t="s">
        <v>61</v>
      </c>
      <c r="D375" s="116" t="s">
        <v>187</v>
      </c>
      <c r="E375" s="122" t="s">
        <v>936</v>
      </c>
      <c r="F375" s="123"/>
      <c r="G375" s="121">
        <v>200943000</v>
      </c>
      <c r="H375" s="151">
        <v>0</v>
      </c>
      <c r="I375" s="151">
        <v>168674000</v>
      </c>
      <c r="J375" s="151">
        <v>0</v>
      </c>
      <c r="K375" s="151">
        <v>177490000</v>
      </c>
      <c r="L375" s="152">
        <v>0</v>
      </c>
    </row>
    <row r="376" spans="1:12" ht="23.25" customHeight="1" x14ac:dyDescent="0.25">
      <c r="A376" s="278" t="s">
        <v>107</v>
      </c>
      <c r="B376" s="279"/>
      <c r="C376" s="116" t="s">
        <v>61</v>
      </c>
      <c r="D376" s="116" t="s">
        <v>187</v>
      </c>
      <c r="E376" s="122" t="s">
        <v>936</v>
      </c>
      <c r="F376" s="122" t="s">
        <v>106</v>
      </c>
      <c r="G376" s="121">
        <v>200943000</v>
      </c>
      <c r="H376" s="151">
        <v>0</v>
      </c>
      <c r="I376" s="151">
        <v>168674000</v>
      </c>
      <c r="J376" s="151">
        <v>0</v>
      </c>
      <c r="K376" s="151">
        <v>177490000</v>
      </c>
      <c r="L376" s="152">
        <v>0</v>
      </c>
    </row>
    <row r="377" spans="1:12" ht="23.25" customHeight="1" x14ac:dyDescent="0.25">
      <c r="A377" s="278" t="s">
        <v>105</v>
      </c>
      <c r="B377" s="279"/>
      <c r="C377" s="116" t="s">
        <v>61</v>
      </c>
      <c r="D377" s="116" t="s">
        <v>187</v>
      </c>
      <c r="E377" s="122" t="s">
        <v>936</v>
      </c>
      <c r="F377" s="122" t="s">
        <v>104</v>
      </c>
      <c r="G377" s="121">
        <v>200943000</v>
      </c>
      <c r="H377" s="151">
        <v>0</v>
      </c>
      <c r="I377" s="151">
        <v>168674000</v>
      </c>
      <c r="J377" s="151">
        <v>0</v>
      </c>
      <c r="K377" s="151">
        <v>177490000</v>
      </c>
      <c r="L377" s="152">
        <v>0</v>
      </c>
    </row>
    <row r="378" spans="1:12" ht="45.75" customHeight="1" x14ac:dyDescent="0.25">
      <c r="A378" s="278" t="s">
        <v>670</v>
      </c>
      <c r="B378" s="279"/>
      <c r="C378" s="116" t="s">
        <v>61</v>
      </c>
      <c r="D378" s="116" t="s">
        <v>187</v>
      </c>
      <c r="E378" s="122" t="s">
        <v>937</v>
      </c>
      <c r="F378" s="123"/>
      <c r="G378" s="121">
        <v>89591000</v>
      </c>
      <c r="H378" s="151">
        <v>0</v>
      </c>
      <c r="I378" s="151">
        <v>0</v>
      </c>
      <c r="J378" s="151">
        <v>0</v>
      </c>
      <c r="K378" s="151">
        <v>0</v>
      </c>
      <c r="L378" s="152">
        <v>0</v>
      </c>
    </row>
    <row r="379" spans="1:12" ht="23.25" customHeight="1" x14ac:dyDescent="0.25">
      <c r="A379" s="278" t="s">
        <v>107</v>
      </c>
      <c r="B379" s="279"/>
      <c r="C379" s="116" t="s">
        <v>61</v>
      </c>
      <c r="D379" s="116" t="s">
        <v>187</v>
      </c>
      <c r="E379" s="122" t="s">
        <v>937</v>
      </c>
      <c r="F379" s="122" t="s">
        <v>106</v>
      </c>
      <c r="G379" s="121">
        <v>89591000</v>
      </c>
      <c r="H379" s="151">
        <v>0</v>
      </c>
      <c r="I379" s="151">
        <v>0</v>
      </c>
      <c r="J379" s="151">
        <v>0</v>
      </c>
      <c r="K379" s="151">
        <v>0</v>
      </c>
      <c r="L379" s="152">
        <v>0</v>
      </c>
    </row>
    <row r="380" spans="1:12" ht="23.25" customHeight="1" x14ac:dyDescent="0.25">
      <c r="A380" s="278" t="s">
        <v>105</v>
      </c>
      <c r="B380" s="279"/>
      <c r="C380" s="116" t="s">
        <v>61</v>
      </c>
      <c r="D380" s="116" t="s">
        <v>187</v>
      </c>
      <c r="E380" s="122" t="s">
        <v>937</v>
      </c>
      <c r="F380" s="122" t="s">
        <v>104</v>
      </c>
      <c r="G380" s="121">
        <v>89591000</v>
      </c>
      <c r="H380" s="151">
        <v>0</v>
      </c>
      <c r="I380" s="151">
        <v>0</v>
      </c>
      <c r="J380" s="151">
        <v>0</v>
      </c>
      <c r="K380" s="151">
        <v>0</v>
      </c>
      <c r="L380" s="152">
        <v>0</v>
      </c>
    </row>
    <row r="381" spans="1:12" ht="15" customHeight="1" x14ac:dyDescent="0.25">
      <c r="A381" s="278" t="s">
        <v>132</v>
      </c>
      <c r="B381" s="279"/>
      <c r="C381" s="116" t="s">
        <v>61</v>
      </c>
      <c r="D381" s="116" t="s">
        <v>187</v>
      </c>
      <c r="E381" s="122" t="s">
        <v>712</v>
      </c>
      <c r="F381" s="122"/>
      <c r="G381" s="121">
        <v>35744000</v>
      </c>
      <c r="H381" s="151">
        <v>0</v>
      </c>
      <c r="I381" s="151">
        <v>35744000</v>
      </c>
      <c r="J381" s="151">
        <v>0</v>
      </c>
      <c r="K381" s="151">
        <v>35744000</v>
      </c>
      <c r="L381" s="152">
        <v>0</v>
      </c>
    </row>
    <row r="382" spans="1:12" ht="23.25" customHeight="1" x14ac:dyDescent="0.25">
      <c r="A382" s="278" t="s">
        <v>130</v>
      </c>
      <c r="B382" s="279"/>
      <c r="C382" s="116" t="s">
        <v>61</v>
      </c>
      <c r="D382" s="116" t="s">
        <v>187</v>
      </c>
      <c r="E382" s="122" t="s">
        <v>713</v>
      </c>
      <c r="F382" s="123"/>
      <c r="G382" s="121">
        <v>35744000</v>
      </c>
      <c r="H382" s="151">
        <v>0</v>
      </c>
      <c r="I382" s="151">
        <v>35744000</v>
      </c>
      <c r="J382" s="151">
        <v>0</v>
      </c>
      <c r="K382" s="151">
        <v>35744000</v>
      </c>
      <c r="L382" s="152">
        <v>0</v>
      </c>
    </row>
    <row r="383" spans="1:12" ht="23.25" customHeight="1" x14ac:dyDescent="0.25">
      <c r="A383" s="278" t="s">
        <v>938</v>
      </c>
      <c r="B383" s="279"/>
      <c r="C383" s="116" t="s">
        <v>61</v>
      </c>
      <c r="D383" s="116" t="s">
        <v>187</v>
      </c>
      <c r="E383" s="122" t="s">
        <v>939</v>
      </c>
      <c r="F383" s="123"/>
      <c r="G383" s="121">
        <v>35744000</v>
      </c>
      <c r="H383" s="151">
        <v>0</v>
      </c>
      <c r="I383" s="151">
        <v>35744000</v>
      </c>
      <c r="J383" s="151">
        <v>0</v>
      </c>
      <c r="K383" s="151">
        <v>35744000</v>
      </c>
      <c r="L383" s="152">
        <v>0</v>
      </c>
    </row>
    <row r="384" spans="1:12" ht="45.75" customHeight="1" x14ac:dyDescent="0.25">
      <c r="A384" s="278" t="s">
        <v>111</v>
      </c>
      <c r="B384" s="279"/>
      <c r="C384" s="116" t="s">
        <v>61</v>
      </c>
      <c r="D384" s="116" t="s">
        <v>187</v>
      </c>
      <c r="E384" s="122" t="s">
        <v>939</v>
      </c>
      <c r="F384" s="122" t="s">
        <v>110</v>
      </c>
      <c r="G384" s="121">
        <v>35244000</v>
      </c>
      <c r="H384" s="151">
        <v>0</v>
      </c>
      <c r="I384" s="151">
        <v>35244000</v>
      </c>
      <c r="J384" s="151">
        <v>0</v>
      </c>
      <c r="K384" s="151">
        <v>35244000</v>
      </c>
      <c r="L384" s="152">
        <v>0</v>
      </c>
    </row>
    <row r="385" spans="1:12" ht="15" customHeight="1" x14ac:dyDescent="0.25">
      <c r="A385" s="278" t="s">
        <v>109</v>
      </c>
      <c r="B385" s="279"/>
      <c r="C385" s="116" t="s">
        <v>61</v>
      </c>
      <c r="D385" s="116" t="s">
        <v>187</v>
      </c>
      <c r="E385" s="122" t="s">
        <v>939</v>
      </c>
      <c r="F385" s="122" t="s">
        <v>108</v>
      </c>
      <c r="G385" s="121">
        <v>35244000</v>
      </c>
      <c r="H385" s="151">
        <v>0</v>
      </c>
      <c r="I385" s="151">
        <v>35244000</v>
      </c>
      <c r="J385" s="151">
        <v>0</v>
      </c>
      <c r="K385" s="151">
        <v>35244000</v>
      </c>
      <c r="L385" s="152">
        <v>0</v>
      </c>
    </row>
    <row r="386" spans="1:12" ht="23.25" customHeight="1" x14ac:dyDescent="0.25">
      <c r="A386" s="278" t="s">
        <v>107</v>
      </c>
      <c r="B386" s="279"/>
      <c r="C386" s="116" t="s">
        <v>61</v>
      </c>
      <c r="D386" s="116" t="s">
        <v>187</v>
      </c>
      <c r="E386" s="122" t="s">
        <v>939</v>
      </c>
      <c r="F386" s="122" t="s">
        <v>106</v>
      </c>
      <c r="G386" s="121">
        <v>500000</v>
      </c>
      <c r="H386" s="151">
        <v>0</v>
      </c>
      <c r="I386" s="151">
        <v>500000</v>
      </c>
      <c r="J386" s="151">
        <v>0</v>
      </c>
      <c r="K386" s="151">
        <v>500000</v>
      </c>
      <c r="L386" s="152">
        <v>0</v>
      </c>
    </row>
    <row r="387" spans="1:12" ht="23.25" customHeight="1" x14ac:dyDescent="0.25">
      <c r="A387" s="278" t="s">
        <v>105</v>
      </c>
      <c r="B387" s="279"/>
      <c r="C387" s="116" t="s">
        <v>61</v>
      </c>
      <c r="D387" s="116" t="s">
        <v>187</v>
      </c>
      <c r="E387" s="122" t="s">
        <v>939</v>
      </c>
      <c r="F387" s="122" t="s">
        <v>104</v>
      </c>
      <c r="G387" s="121">
        <v>500000</v>
      </c>
      <c r="H387" s="151">
        <v>0</v>
      </c>
      <c r="I387" s="151">
        <v>500000</v>
      </c>
      <c r="J387" s="151">
        <v>0</v>
      </c>
      <c r="K387" s="151">
        <v>500000</v>
      </c>
      <c r="L387" s="152">
        <v>0</v>
      </c>
    </row>
    <row r="388" spans="1:12" ht="23.25" customHeight="1" x14ac:dyDescent="0.25">
      <c r="A388" s="278" t="s">
        <v>364</v>
      </c>
      <c r="B388" s="279"/>
      <c r="C388" s="116" t="s">
        <v>61</v>
      </c>
      <c r="D388" s="116" t="s">
        <v>187</v>
      </c>
      <c r="E388" s="116" t="s">
        <v>363</v>
      </c>
      <c r="F388" s="116"/>
      <c r="G388" s="121">
        <v>3804720</v>
      </c>
      <c r="H388" s="151">
        <v>0</v>
      </c>
      <c r="I388" s="151">
        <v>0</v>
      </c>
      <c r="J388" s="151">
        <v>0</v>
      </c>
      <c r="K388" s="151">
        <v>0</v>
      </c>
      <c r="L388" s="152">
        <v>0</v>
      </c>
    </row>
    <row r="389" spans="1:12" ht="34.5" customHeight="1" x14ac:dyDescent="0.25">
      <c r="A389" s="278" t="s">
        <v>870</v>
      </c>
      <c r="B389" s="279"/>
      <c r="C389" s="116" t="s">
        <v>61</v>
      </c>
      <c r="D389" s="116" t="s">
        <v>187</v>
      </c>
      <c r="E389" s="122" t="s">
        <v>358</v>
      </c>
      <c r="F389" s="122"/>
      <c r="G389" s="121">
        <v>3804720</v>
      </c>
      <c r="H389" s="151">
        <v>0</v>
      </c>
      <c r="I389" s="151">
        <v>0</v>
      </c>
      <c r="J389" s="151">
        <v>0</v>
      </c>
      <c r="K389" s="151">
        <v>0</v>
      </c>
      <c r="L389" s="152">
        <v>0</v>
      </c>
    </row>
    <row r="390" spans="1:12" ht="34.5" customHeight="1" x14ac:dyDescent="0.25">
      <c r="A390" s="278" t="s">
        <v>871</v>
      </c>
      <c r="B390" s="279"/>
      <c r="C390" s="116" t="s">
        <v>61</v>
      </c>
      <c r="D390" s="116" t="s">
        <v>187</v>
      </c>
      <c r="E390" s="122" t="s">
        <v>357</v>
      </c>
      <c r="F390" s="123"/>
      <c r="G390" s="121">
        <v>3804720</v>
      </c>
      <c r="H390" s="151">
        <v>0</v>
      </c>
      <c r="I390" s="151">
        <v>0</v>
      </c>
      <c r="J390" s="151">
        <v>0</v>
      </c>
      <c r="K390" s="151">
        <v>0</v>
      </c>
      <c r="L390" s="152">
        <v>0</v>
      </c>
    </row>
    <row r="391" spans="1:12" ht="23.25" customHeight="1" x14ac:dyDescent="0.25">
      <c r="A391" s="278" t="s">
        <v>693</v>
      </c>
      <c r="B391" s="279"/>
      <c r="C391" s="116" t="s">
        <v>61</v>
      </c>
      <c r="D391" s="116" t="s">
        <v>187</v>
      </c>
      <c r="E391" s="122" t="s">
        <v>694</v>
      </c>
      <c r="F391" s="123"/>
      <c r="G391" s="121">
        <v>3804720</v>
      </c>
      <c r="H391" s="151">
        <v>0</v>
      </c>
      <c r="I391" s="151">
        <v>0</v>
      </c>
      <c r="J391" s="151">
        <v>0</v>
      </c>
      <c r="K391" s="151">
        <v>0</v>
      </c>
      <c r="L391" s="152">
        <v>0</v>
      </c>
    </row>
    <row r="392" spans="1:12" ht="23.25" customHeight="1" x14ac:dyDescent="0.25">
      <c r="A392" s="278" t="s">
        <v>107</v>
      </c>
      <c r="B392" s="279"/>
      <c r="C392" s="116" t="s">
        <v>61</v>
      </c>
      <c r="D392" s="116" t="s">
        <v>187</v>
      </c>
      <c r="E392" s="122" t="s">
        <v>694</v>
      </c>
      <c r="F392" s="122" t="s">
        <v>106</v>
      </c>
      <c r="G392" s="121">
        <v>3804720</v>
      </c>
      <c r="H392" s="151">
        <v>0</v>
      </c>
      <c r="I392" s="151">
        <v>0</v>
      </c>
      <c r="J392" s="151">
        <v>0</v>
      </c>
      <c r="K392" s="151">
        <v>0</v>
      </c>
      <c r="L392" s="152">
        <v>0</v>
      </c>
    </row>
    <row r="393" spans="1:12" ht="23.25" customHeight="1" x14ac:dyDescent="0.25">
      <c r="A393" s="278" t="s">
        <v>105</v>
      </c>
      <c r="B393" s="279"/>
      <c r="C393" s="116" t="s">
        <v>61</v>
      </c>
      <c r="D393" s="116" t="s">
        <v>187</v>
      </c>
      <c r="E393" s="122" t="s">
        <v>694</v>
      </c>
      <c r="F393" s="122" t="s">
        <v>104</v>
      </c>
      <c r="G393" s="121">
        <v>3804720</v>
      </c>
      <c r="H393" s="151">
        <v>0</v>
      </c>
      <c r="I393" s="151">
        <v>0</v>
      </c>
      <c r="J393" s="151">
        <v>0</v>
      </c>
      <c r="K393" s="151">
        <v>0</v>
      </c>
      <c r="L393" s="152">
        <v>0</v>
      </c>
    </row>
    <row r="394" spans="1:12" ht="15" customHeight="1" x14ac:dyDescent="0.25">
      <c r="A394" s="278" t="s">
        <v>422</v>
      </c>
      <c r="B394" s="279"/>
      <c r="C394" s="116" t="s">
        <v>61</v>
      </c>
      <c r="D394" s="116" t="s">
        <v>178</v>
      </c>
      <c r="E394" s="117"/>
      <c r="F394" s="117"/>
      <c r="G394" s="121">
        <v>40046100</v>
      </c>
      <c r="H394" s="151">
        <v>0</v>
      </c>
      <c r="I394" s="151">
        <v>67042800</v>
      </c>
      <c r="J394" s="151">
        <v>0</v>
      </c>
      <c r="K394" s="151">
        <v>71482800</v>
      </c>
      <c r="L394" s="152">
        <v>0</v>
      </c>
    </row>
    <row r="395" spans="1:12" ht="23.25" customHeight="1" x14ac:dyDescent="0.25">
      <c r="A395" s="278" t="s">
        <v>193</v>
      </c>
      <c r="B395" s="279"/>
      <c r="C395" s="116" t="s">
        <v>61</v>
      </c>
      <c r="D395" s="116" t="s">
        <v>178</v>
      </c>
      <c r="E395" s="116" t="s">
        <v>192</v>
      </c>
      <c r="F395" s="116"/>
      <c r="G395" s="121">
        <v>40046100</v>
      </c>
      <c r="H395" s="151">
        <v>0</v>
      </c>
      <c r="I395" s="151">
        <v>67042800</v>
      </c>
      <c r="J395" s="151">
        <v>0</v>
      </c>
      <c r="K395" s="151">
        <v>71482800</v>
      </c>
      <c r="L395" s="152">
        <v>0</v>
      </c>
    </row>
    <row r="396" spans="1:12" ht="45.75" customHeight="1" x14ac:dyDescent="0.25">
      <c r="A396" s="278" t="s">
        <v>940</v>
      </c>
      <c r="B396" s="279"/>
      <c r="C396" s="116" t="s">
        <v>61</v>
      </c>
      <c r="D396" s="116" t="s">
        <v>178</v>
      </c>
      <c r="E396" s="122" t="s">
        <v>421</v>
      </c>
      <c r="F396" s="122"/>
      <c r="G396" s="121">
        <v>799000</v>
      </c>
      <c r="H396" s="151">
        <v>0</v>
      </c>
      <c r="I396" s="151">
        <v>799000</v>
      </c>
      <c r="J396" s="151">
        <v>0</v>
      </c>
      <c r="K396" s="151">
        <v>799000</v>
      </c>
      <c r="L396" s="152">
        <v>0</v>
      </c>
    </row>
    <row r="397" spans="1:12" ht="45.75" customHeight="1" x14ac:dyDescent="0.25">
      <c r="A397" s="278" t="s">
        <v>420</v>
      </c>
      <c r="B397" s="279"/>
      <c r="C397" s="116" t="s">
        <v>61</v>
      </c>
      <c r="D397" s="116" t="s">
        <v>178</v>
      </c>
      <c r="E397" s="122" t="s">
        <v>491</v>
      </c>
      <c r="F397" s="123"/>
      <c r="G397" s="121">
        <v>799000</v>
      </c>
      <c r="H397" s="151">
        <v>0</v>
      </c>
      <c r="I397" s="151">
        <v>799000</v>
      </c>
      <c r="J397" s="151">
        <v>0</v>
      </c>
      <c r="K397" s="151">
        <v>799000</v>
      </c>
      <c r="L397" s="152">
        <v>0</v>
      </c>
    </row>
    <row r="398" spans="1:12" ht="68.25" customHeight="1" x14ac:dyDescent="0.25">
      <c r="A398" s="278" t="s">
        <v>941</v>
      </c>
      <c r="B398" s="279"/>
      <c r="C398" s="116" t="s">
        <v>61</v>
      </c>
      <c r="D398" s="116" t="s">
        <v>178</v>
      </c>
      <c r="E398" s="122" t="s">
        <v>942</v>
      </c>
      <c r="F398" s="123"/>
      <c r="G398" s="121">
        <v>799000</v>
      </c>
      <c r="H398" s="151">
        <v>0</v>
      </c>
      <c r="I398" s="151">
        <v>799000</v>
      </c>
      <c r="J398" s="151">
        <v>0</v>
      </c>
      <c r="K398" s="151">
        <v>799000</v>
      </c>
      <c r="L398" s="152">
        <v>0</v>
      </c>
    </row>
    <row r="399" spans="1:12" ht="23.25" customHeight="1" x14ac:dyDescent="0.25">
      <c r="A399" s="278" t="s">
        <v>97</v>
      </c>
      <c r="B399" s="279"/>
      <c r="C399" s="116" t="s">
        <v>61</v>
      </c>
      <c r="D399" s="116" t="s">
        <v>178</v>
      </c>
      <c r="E399" s="122" t="s">
        <v>942</v>
      </c>
      <c r="F399" s="122" t="s">
        <v>75</v>
      </c>
      <c r="G399" s="121">
        <v>799000</v>
      </c>
      <c r="H399" s="151">
        <v>0</v>
      </c>
      <c r="I399" s="151">
        <v>799000</v>
      </c>
      <c r="J399" s="151">
        <v>0</v>
      </c>
      <c r="K399" s="151">
        <v>799000</v>
      </c>
      <c r="L399" s="152">
        <v>0</v>
      </c>
    </row>
    <row r="400" spans="1:12" ht="15" customHeight="1" x14ac:dyDescent="0.25">
      <c r="A400" s="278" t="s">
        <v>124</v>
      </c>
      <c r="B400" s="279"/>
      <c r="C400" s="116" t="s">
        <v>61</v>
      </c>
      <c r="D400" s="116" t="s">
        <v>178</v>
      </c>
      <c r="E400" s="122" t="s">
        <v>942</v>
      </c>
      <c r="F400" s="122" t="s">
        <v>78</v>
      </c>
      <c r="G400" s="121">
        <v>799000</v>
      </c>
      <c r="H400" s="151">
        <v>0</v>
      </c>
      <c r="I400" s="151">
        <v>799000</v>
      </c>
      <c r="J400" s="151">
        <v>0</v>
      </c>
      <c r="K400" s="151">
        <v>799000</v>
      </c>
      <c r="L400" s="152">
        <v>0</v>
      </c>
    </row>
    <row r="401" spans="1:12" ht="34.5" customHeight="1" x14ac:dyDescent="0.25">
      <c r="A401" s="278" t="s">
        <v>191</v>
      </c>
      <c r="B401" s="279"/>
      <c r="C401" s="116" t="s">
        <v>61</v>
      </c>
      <c r="D401" s="116" t="s">
        <v>178</v>
      </c>
      <c r="E401" s="122" t="s">
        <v>190</v>
      </c>
      <c r="F401" s="122"/>
      <c r="G401" s="121">
        <v>39247100</v>
      </c>
      <c r="H401" s="151">
        <v>0</v>
      </c>
      <c r="I401" s="151">
        <v>66243800</v>
      </c>
      <c r="J401" s="151">
        <v>0</v>
      </c>
      <c r="K401" s="151">
        <v>70683800</v>
      </c>
      <c r="L401" s="152">
        <v>0</v>
      </c>
    </row>
    <row r="402" spans="1:12" ht="15" customHeight="1" x14ac:dyDescent="0.25">
      <c r="A402" s="278" t="s">
        <v>250</v>
      </c>
      <c r="B402" s="279"/>
      <c r="C402" s="116" t="s">
        <v>61</v>
      </c>
      <c r="D402" s="116" t="s">
        <v>178</v>
      </c>
      <c r="E402" s="122" t="s">
        <v>249</v>
      </c>
      <c r="F402" s="123"/>
      <c r="G402" s="121">
        <v>17530000</v>
      </c>
      <c r="H402" s="151">
        <v>0</v>
      </c>
      <c r="I402" s="151">
        <v>28790000</v>
      </c>
      <c r="J402" s="151">
        <v>0</v>
      </c>
      <c r="K402" s="151">
        <v>32090000</v>
      </c>
      <c r="L402" s="152">
        <v>0</v>
      </c>
    </row>
    <row r="403" spans="1:12" ht="15" customHeight="1" x14ac:dyDescent="0.25">
      <c r="A403" s="278" t="s">
        <v>419</v>
      </c>
      <c r="B403" s="279"/>
      <c r="C403" s="116" t="s">
        <v>61</v>
      </c>
      <c r="D403" s="116" t="s">
        <v>178</v>
      </c>
      <c r="E403" s="122" t="s">
        <v>418</v>
      </c>
      <c r="F403" s="123"/>
      <c r="G403" s="121">
        <v>17530000</v>
      </c>
      <c r="H403" s="151">
        <v>0</v>
      </c>
      <c r="I403" s="151">
        <v>28790000</v>
      </c>
      <c r="J403" s="151">
        <v>0</v>
      </c>
      <c r="K403" s="151">
        <v>32090000</v>
      </c>
      <c r="L403" s="152">
        <v>0</v>
      </c>
    </row>
    <row r="404" spans="1:12" ht="23.25" customHeight="1" x14ac:dyDescent="0.25">
      <c r="A404" s="278" t="s">
        <v>107</v>
      </c>
      <c r="B404" s="279"/>
      <c r="C404" s="116" t="s">
        <v>61</v>
      </c>
      <c r="D404" s="116" t="s">
        <v>178</v>
      </c>
      <c r="E404" s="122" t="s">
        <v>418</v>
      </c>
      <c r="F404" s="122" t="s">
        <v>106</v>
      </c>
      <c r="G404" s="121">
        <v>17530000</v>
      </c>
      <c r="H404" s="151">
        <v>0</v>
      </c>
      <c r="I404" s="151">
        <v>28790000</v>
      </c>
      <c r="J404" s="151">
        <v>0</v>
      </c>
      <c r="K404" s="151">
        <v>32090000</v>
      </c>
      <c r="L404" s="152">
        <v>0</v>
      </c>
    </row>
    <row r="405" spans="1:12" ht="23.25" customHeight="1" x14ac:dyDescent="0.25">
      <c r="A405" s="278" t="s">
        <v>105</v>
      </c>
      <c r="B405" s="279"/>
      <c r="C405" s="116" t="s">
        <v>61</v>
      </c>
      <c r="D405" s="116" t="s">
        <v>178</v>
      </c>
      <c r="E405" s="122" t="s">
        <v>418</v>
      </c>
      <c r="F405" s="122" t="s">
        <v>104</v>
      </c>
      <c r="G405" s="121">
        <v>17530000</v>
      </c>
      <c r="H405" s="151">
        <v>0</v>
      </c>
      <c r="I405" s="151">
        <v>28790000</v>
      </c>
      <c r="J405" s="151">
        <v>0</v>
      </c>
      <c r="K405" s="151">
        <v>32090000</v>
      </c>
      <c r="L405" s="152">
        <v>0</v>
      </c>
    </row>
    <row r="406" spans="1:12" ht="15" customHeight="1" x14ac:dyDescent="0.25">
      <c r="A406" s="278" t="s">
        <v>417</v>
      </c>
      <c r="B406" s="279"/>
      <c r="C406" s="116" t="s">
        <v>61</v>
      </c>
      <c r="D406" s="116" t="s">
        <v>178</v>
      </c>
      <c r="E406" s="122" t="s">
        <v>416</v>
      </c>
      <c r="F406" s="123"/>
      <c r="G406" s="121">
        <v>0</v>
      </c>
      <c r="H406" s="151">
        <v>0</v>
      </c>
      <c r="I406" s="151">
        <v>2910000</v>
      </c>
      <c r="J406" s="151">
        <v>0</v>
      </c>
      <c r="K406" s="151">
        <v>3050000</v>
      </c>
      <c r="L406" s="152">
        <v>0</v>
      </c>
    </row>
    <row r="407" spans="1:12" ht="15" customHeight="1" x14ac:dyDescent="0.25">
      <c r="A407" s="278" t="s">
        <v>415</v>
      </c>
      <c r="B407" s="279"/>
      <c r="C407" s="116" t="s">
        <v>61</v>
      </c>
      <c r="D407" s="116" t="s">
        <v>178</v>
      </c>
      <c r="E407" s="122" t="s">
        <v>414</v>
      </c>
      <c r="F407" s="123"/>
      <c r="G407" s="121">
        <v>0</v>
      </c>
      <c r="H407" s="151">
        <v>0</v>
      </c>
      <c r="I407" s="151">
        <v>2910000</v>
      </c>
      <c r="J407" s="151">
        <v>0</v>
      </c>
      <c r="K407" s="151">
        <v>3050000</v>
      </c>
      <c r="L407" s="152">
        <v>0</v>
      </c>
    </row>
    <row r="408" spans="1:12" ht="23.25" customHeight="1" x14ac:dyDescent="0.25">
      <c r="A408" s="278" t="s">
        <v>107</v>
      </c>
      <c r="B408" s="279"/>
      <c r="C408" s="116" t="s">
        <v>61</v>
      </c>
      <c r="D408" s="116" t="s">
        <v>178</v>
      </c>
      <c r="E408" s="122" t="s">
        <v>414</v>
      </c>
      <c r="F408" s="122" t="s">
        <v>106</v>
      </c>
      <c r="G408" s="121">
        <v>0</v>
      </c>
      <c r="H408" s="151">
        <v>0</v>
      </c>
      <c r="I408" s="151">
        <v>2910000</v>
      </c>
      <c r="J408" s="151">
        <v>0</v>
      </c>
      <c r="K408" s="151">
        <v>3050000</v>
      </c>
      <c r="L408" s="152">
        <v>0</v>
      </c>
    </row>
    <row r="409" spans="1:12" ht="23.25" customHeight="1" x14ac:dyDescent="0.25">
      <c r="A409" s="278" t="s">
        <v>105</v>
      </c>
      <c r="B409" s="279"/>
      <c r="C409" s="116" t="s">
        <v>61</v>
      </c>
      <c r="D409" s="116" t="s">
        <v>178</v>
      </c>
      <c r="E409" s="122" t="s">
        <v>414</v>
      </c>
      <c r="F409" s="122" t="s">
        <v>104</v>
      </c>
      <c r="G409" s="121">
        <v>0</v>
      </c>
      <c r="H409" s="151">
        <v>0</v>
      </c>
      <c r="I409" s="151">
        <v>2910000</v>
      </c>
      <c r="J409" s="151">
        <v>0</v>
      </c>
      <c r="K409" s="151">
        <v>3050000</v>
      </c>
      <c r="L409" s="152">
        <v>0</v>
      </c>
    </row>
    <row r="410" spans="1:12" ht="23.25" customHeight="1" x14ac:dyDescent="0.25">
      <c r="A410" s="278" t="s">
        <v>413</v>
      </c>
      <c r="B410" s="279"/>
      <c r="C410" s="116" t="s">
        <v>61</v>
      </c>
      <c r="D410" s="116" t="s">
        <v>178</v>
      </c>
      <c r="E410" s="122" t="s">
        <v>412</v>
      </c>
      <c r="F410" s="123"/>
      <c r="G410" s="121">
        <v>21717100</v>
      </c>
      <c r="H410" s="151">
        <v>0</v>
      </c>
      <c r="I410" s="151">
        <v>34543800</v>
      </c>
      <c r="J410" s="151">
        <v>0</v>
      </c>
      <c r="K410" s="151">
        <v>35543800</v>
      </c>
      <c r="L410" s="152">
        <v>0</v>
      </c>
    </row>
    <row r="411" spans="1:12" ht="15" customHeight="1" x14ac:dyDescent="0.25">
      <c r="A411" s="278" t="s">
        <v>411</v>
      </c>
      <c r="B411" s="279"/>
      <c r="C411" s="116" t="s">
        <v>61</v>
      </c>
      <c r="D411" s="116" t="s">
        <v>178</v>
      </c>
      <c r="E411" s="122" t="s">
        <v>410</v>
      </c>
      <c r="F411" s="123"/>
      <c r="G411" s="121">
        <v>21717100</v>
      </c>
      <c r="H411" s="151">
        <v>0</v>
      </c>
      <c r="I411" s="151">
        <v>34543800</v>
      </c>
      <c r="J411" s="151">
        <v>0</v>
      </c>
      <c r="K411" s="151">
        <v>35543800</v>
      </c>
      <c r="L411" s="152">
        <v>0</v>
      </c>
    </row>
    <row r="412" spans="1:12" ht="23.25" customHeight="1" x14ac:dyDescent="0.25">
      <c r="A412" s="278" t="s">
        <v>107</v>
      </c>
      <c r="B412" s="279"/>
      <c r="C412" s="116" t="s">
        <v>61</v>
      </c>
      <c r="D412" s="116" t="s">
        <v>178</v>
      </c>
      <c r="E412" s="122" t="s">
        <v>410</v>
      </c>
      <c r="F412" s="122" t="s">
        <v>106</v>
      </c>
      <c r="G412" s="121">
        <v>6100000</v>
      </c>
      <c r="H412" s="151">
        <v>0</v>
      </c>
      <c r="I412" s="151">
        <v>17810200</v>
      </c>
      <c r="J412" s="151">
        <v>0</v>
      </c>
      <c r="K412" s="151">
        <v>18810200</v>
      </c>
      <c r="L412" s="152">
        <v>0</v>
      </c>
    </row>
    <row r="413" spans="1:12" ht="23.25" customHeight="1" x14ac:dyDescent="0.25">
      <c r="A413" s="278" t="s">
        <v>105</v>
      </c>
      <c r="B413" s="279"/>
      <c r="C413" s="116" t="s">
        <v>61</v>
      </c>
      <c r="D413" s="116" t="s">
        <v>178</v>
      </c>
      <c r="E413" s="122" t="s">
        <v>410</v>
      </c>
      <c r="F413" s="122" t="s">
        <v>104</v>
      </c>
      <c r="G413" s="121">
        <v>6100000</v>
      </c>
      <c r="H413" s="151">
        <v>0</v>
      </c>
      <c r="I413" s="151">
        <v>17810200</v>
      </c>
      <c r="J413" s="151">
        <v>0</v>
      </c>
      <c r="K413" s="151">
        <v>18810200</v>
      </c>
      <c r="L413" s="152">
        <v>0</v>
      </c>
    </row>
    <row r="414" spans="1:12" ht="23.25" customHeight="1" x14ac:dyDescent="0.25">
      <c r="A414" s="278" t="s">
        <v>97</v>
      </c>
      <c r="B414" s="279"/>
      <c r="C414" s="116" t="s">
        <v>61</v>
      </c>
      <c r="D414" s="116" t="s">
        <v>178</v>
      </c>
      <c r="E414" s="122" t="s">
        <v>410</v>
      </c>
      <c r="F414" s="122" t="s">
        <v>75</v>
      </c>
      <c r="G414" s="121">
        <v>15617100</v>
      </c>
      <c r="H414" s="151">
        <v>0</v>
      </c>
      <c r="I414" s="151">
        <v>16733600</v>
      </c>
      <c r="J414" s="151">
        <v>0</v>
      </c>
      <c r="K414" s="151">
        <v>16733600</v>
      </c>
      <c r="L414" s="152">
        <v>0</v>
      </c>
    </row>
    <row r="415" spans="1:12" ht="15" customHeight="1" x14ac:dyDescent="0.25">
      <c r="A415" s="278" t="s">
        <v>96</v>
      </c>
      <c r="B415" s="279"/>
      <c r="C415" s="116" t="s">
        <v>61</v>
      </c>
      <c r="D415" s="116" t="s">
        <v>178</v>
      </c>
      <c r="E415" s="122" t="s">
        <v>410</v>
      </c>
      <c r="F415" s="122" t="s">
        <v>92</v>
      </c>
      <c r="G415" s="121">
        <v>15617100</v>
      </c>
      <c r="H415" s="151">
        <v>0</v>
      </c>
      <c r="I415" s="151">
        <v>16733600</v>
      </c>
      <c r="J415" s="151">
        <v>0</v>
      </c>
      <c r="K415" s="151">
        <v>16733600</v>
      </c>
      <c r="L415" s="152">
        <v>0</v>
      </c>
    </row>
    <row r="416" spans="1:12" ht="15" customHeight="1" x14ac:dyDescent="0.25">
      <c r="A416" s="278" t="s">
        <v>409</v>
      </c>
      <c r="B416" s="279"/>
      <c r="C416" s="116" t="s">
        <v>61</v>
      </c>
      <c r="D416" s="116" t="s">
        <v>248</v>
      </c>
      <c r="E416" s="117"/>
      <c r="F416" s="117"/>
      <c r="G416" s="121">
        <v>10595700</v>
      </c>
      <c r="H416" s="151">
        <v>4566000</v>
      </c>
      <c r="I416" s="151">
        <v>10595700</v>
      </c>
      <c r="J416" s="151">
        <v>4566000</v>
      </c>
      <c r="K416" s="151">
        <v>10595700</v>
      </c>
      <c r="L416" s="152">
        <v>4566000</v>
      </c>
    </row>
    <row r="417" spans="1:12" ht="15" customHeight="1" x14ac:dyDescent="0.25">
      <c r="A417" s="278" t="s">
        <v>851</v>
      </c>
      <c r="B417" s="279"/>
      <c r="C417" s="116" t="s">
        <v>61</v>
      </c>
      <c r="D417" s="116" t="s">
        <v>248</v>
      </c>
      <c r="E417" s="116" t="s">
        <v>165</v>
      </c>
      <c r="F417" s="116"/>
      <c r="G417" s="121">
        <v>800000</v>
      </c>
      <c r="H417" s="151">
        <v>0</v>
      </c>
      <c r="I417" s="151">
        <v>800000</v>
      </c>
      <c r="J417" s="151">
        <v>0</v>
      </c>
      <c r="K417" s="151">
        <v>800000</v>
      </c>
      <c r="L417" s="152">
        <v>0</v>
      </c>
    </row>
    <row r="418" spans="1:12" ht="15" customHeight="1" x14ac:dyDescent="0.25">
      <c r="A418" s="278" t="s">
        <v>943</v>
      </c>
      <c r="B418" s="279"/>
      <c r="C418" s="116" t="s">
        <v>61</v>
      </c>
      <c r="D418" s="116" t="s">
        <v>248</v>
      </c>
      <c r="E418" s="122" t="s">
        <v>516</v>
      </c>
      <c r="F418" s="122"/>
      <c r="G418" s="121">
        <v>800000</v>
      </c>
      <c r="H418" s="151">
        <v>0</v>
      </c>
      <c r="I418" s="151">
        <v>800000</v>
      </c>
      <c r="J418" s="151">
        <v>0</v>
      </c>
      <c r="K418" s="151">
        <v>800000</v>
      </c>
      <c r="L418" s="152">
        <v>0</v>
      </c>
    </row>
    <row r="419" spans="1:12" ht="23.25" customHeight="1" x14ac:dyDescent="0.25">
      <c r="A419" s="278" t="s">
        <v>399</v>
      </c>
      <c r="B419" s="279"/>
      <c r="C419" s="116" t="s">
        <v>61</v>
      </c>
      <c r="D419" s="116" t="s">
        <v>248</v>
      </c>
      <c r="E419" s="122" t="s">
        <v>944</v>
      </c>
      <c r="F419" s="123"/>
      <c r="G419" s="121">
        <v>800000</v>
      </c>
      <c r="H419" s="151">
        <v>0</v>
      </c>
      <c r="I419" s="151">
        <v>800000</v>
      </c>
      <c r="J419" s="151">
        <v>0</v>
      </c>
      <c r="K419" s="151">
        <v>800000</v>
      </c>
      <c r="L419" s="152">
        <v>0</v>
      </c>
    </row>
    <row r="420" spans="1:12" ht="15" customHeight="1" x14ac:dyDescent="0.25">
      <c r="A420" s="278" t="s">
        <v>397</v>
      </c>
      <c r="B420" s="279"/>
      <c r="C420" s="116" t="s">
        <v>61</v>
      </c>
      <c r="D420" s="116" t="s">
        <v>248</v>
      </c>
      <c r="E420" s="122" t="s">
        <v>945</v>
      </c>
      <c r="F420" s="123"/>
      <c r="G420" s="121">
        <v>800000</v>
      </c>
      <c r="H420" s="151">
        <v>0</v>
      </c>
      <c r="I420" s="151">
        <v>800000</v>
      </c>
      <c r="J420" s="151">
        <v>0</v>
      </c>
      <c r="K420" s="151">
        <v>800000</v>
      </c>
      <c r="L420" s="152">
        <v>0</v>
      </c>
    </row>
    <row r="421" spans="1:12" ht="23.25" customHeight="1" x14ac:dyDescent="0.25">
      <c r="A421" s="278" t="s">
        <v>107</v>
      </c>
      <c r="B421" s="279"/>
      <c r="C421" s="116" t="s">
        <v>61</v>
      </c>
      <c r="D421" s="116" t="s">
        <v>248</v>
      </c>
      <c r="E421" s="122" t="s">
        <v>945</v>
      </c>
      <c r="F421" s="122" t="s">
        <v>106</v>
      </c>
      <c r="G421" s="121">
        <v>800000</v>
      </c>
      <c r="H421" s="151">
        <v>0</v>
      </c>
      <c r="I421" s="151">
        <v>800000</v>
      </c>
      <c r="J421" s="151">
        <v>0</v>
      </c>
      <c r="K421" s="151">
        <v>800000</v>
      </c>
      <c r="L421" s="152">
        <v>0</v>
      </c>
    </row>
    <row r="422" spans="1:12" ht="23.25" customHeight="1" x14ac:dyDescent="0.25">
      <c r="A422" s="278" t="s">
        <v>105</v>
      </c>
      <c r="B422" s="279"/>
      <c r="C422" s="116" t="s">
        <v>61</v>
      </c>
      <c r="D422" s="116" t="s">
        <v>248</v>
      </c>
      <c r="E422" s="122" t="s">
        <v>945</v>
      </c>
      <c r="F422" s="122" t="s">
        <v>104</v>
      </c>
      <c r="G422" s="121">
        <v>800000</v>
      </c>
      <c r="H422" s="151">
        <v>0</v>
      </c>
      <c r="I422" s="151">
        <v>800000</v>
      </c>
      <c r="J422" s="151">
        <v>0</v>
      </c>
      <c r="K422" s="151">
        <v>800000</v>
      </c>
      <c r="L422" s="152">
        <v>0</v>
      </c>
    </row>
    <row r="423" spans="1:12" ht="23.25" customHeight="1" x14ac:dyDescent="0.25">
      <c r="A423" s="278" t="s">
        <v>374</v>
      </c>
      <c r="B423" s="279"/>
      <c r="C423" s="116" t="s">
        <v>61</v>
      </c>
      <c r="D423" s="116" t="s">
        <v>248</v>
      </c>
      <c r="E423" s="116" t="s">
        <v>373</v>
      </c>
      <c r="F423" s="116"/>
      <c r="G423" s="121">
        <v>5795700</v>
      </c>
      <c r="H423" s="151">
        <v>4566000</v>
      </c>
      <c r="I423" s="151">
        <v>5795700</v>
      </c>
      <c r="J423" s="151">
        <v>4566000</v>
      </c>
      <c r="K423" s="151">
        <v>5795700</v>
      </c>
      <c r="L423" s="152">
        <v>4566000</v>
      </c>
    </row>
    <row r="424" spans="1:12" ht="23.25" customHeight="1" x14ac:dyDescent="0.25">
      <c r="A424" s="278" t="s">
        <v>372</v>
      </c>
      <c r="B424" s="279"/>
      <c r="C424" s="116" t="s">
        <v>61</v>
      </c>
      <c r="D424" s="116" t="s">
        <v>248</v>
      </c>
      <c r="E424" s="122" t="s">
        <v>371</v>
      </c>
      <c r="F424" s="122"/>
      <c r="G424" s="121">
        <v>5795700</v>
      </c>
      <c r="H424" s="151">
        <v>4566000</v>
      </c>
      <c r="I424" s="151">
        <v>5795700</v>
      </c>
      <c r="J424" s="151">
        <v>4566000</v>
      </c>
      <c r="K424" s="151">
        <v>5795700</v>
      </c>
      <c r="L424" s="152">
        <v>4566000</v>
      </c>
    </row>
    <row r="425" spans="1:12" ht="15" customHeight="1" x14ac:dyDescent="0.25">
      <c r="A425" s="278" t="s">
        <v>946</v>
      </c>
      <c r="B425" s="279"/>
      <c r="C425" s="116" t="s">
        <v>61</v>
      </c>
      <c r="D425" s="116" t="s">
        <v>248</v>
      </c>
      <c r="E425" s="122" t="s">
        <v>370</v>
      </c>
      <c r="F425" s="123"/>
      <c r="G425" s="121">
        <v>5795700</v>
      </c>
      <c r="H425" s="151">
        <v>4566000</v>
      </c>
      <c r="I425" s="151">
        <v>5795700</v>
      </c>
      <c r="J425" s="151">
        <v>4566000</v>
      </c>
      <c r="K425" s="151">
        <v>5795700</v>
      </c>
      <c r="L425" s="152">
        <v>4566000</v>
      </c>
    </row>
    <row r="426" spans="1:12" ht="45.75" customHeight="1" x14ac:dyDescent="0.25">
      <c r="A426" s="278" t="s">
        <v>408</v>
      </c>
      <c r="B426" s="279"/>
      <c r="C426" s="116" t="s">
        <v>61</v>
      </c>
      <c r="D426" s="116" t="s">
        <v>248</v>
      </c>
      <c r="E426" s="122" t="s">
        <v>407</v>
      </c>
      <c r="F426" s="123"/>
      <c r="G426" s="121">
        <v>4566000</v>
      </c>
      <c r="H426" s="151">
        <v>4566000</v>
      </c>
      <c r="I426" s="151">
        <v>4566000</v>
      </c>
      <c r="J426" s="151">
        <v>4566000</v>
      </c>
      <c r="K426" s="151">
        <v>4566000</v>
      </c>
      <c r="L426" s="152">
        <v>4566000</v>
      </c>
    </row>
    <row r="427" spans="1:12" ht="45.75" customHeight="1" x14ac:dyDescent="0.25">
      <c r="A427" s="278" t="s">
        <v>111</v>
      </c>
      <c r="B427" s="279"/>
      <c r="C427" s="116" t="s">
        <v>61</v>
      </c>
      <c r="D427" s="116" t="s">
        <v>248</v>
      </c>
      <c r="E427" s="122" t="s">
        <v>407</v>
      </c>
      <c r="F427" s="122" t="s">
        <v>110</v>
      </c>
      <c r="G427" s="121">
        <v>3147366</v>
      </c>
      <c r="H427" s="151">
        <v>3147366</v>
      </c>
      <c r="I427" s="151">
        <v>3147366</v>
      </c>
      <c r="J427" s="151">
        <v>3147366</v>
      </c>
      <c r="K427" s="151">
        <v>3147366</v>
      </c>
      <c r="L427" s="152">
        <v>3147366</v>
      </c>
    </row>
    <row r="428" spans="1:12" ht="15" customHeight="1" x14ac:dyDescent="0.25">
      <c r="A428" s="278" t="s">
        <v>109</v>
      </c>
      <c r="B428" s="279"/>
      <c r="C428" s="116" t="s">
        <v>61</v>
      </c>
      <c r="D428" s="116" t="s">
        <v>248</v>
      </c>
      <c r="E428" s="122" t="s">
        <v>407</v>
      </c>
      <c r="F428" s="122" t="s">
        <v>108</v>
      </c>
      <c r="G428" s="121">
        <v>3147366</v>
      </c>
      <c r="H428" s="151">
        <v>3147366</v>
      </c>
      <c r="I428" s="151">
        <v>3147366</v>
      </c>
      <c r="J428" s="151">
        <v>3147366</v>
      </c>
      <c r="K428" s="151">
        <v>3147366</v>
      </c>
      <c r="L428" s="152">
        <v>3147366</v>
      </c>
    </row>
    <row r="429" spans="1:12" ht="23.25" customHeight="1" x14ac:dyDescent="0.25">
      <c r="A429" s="278" t="s">
        <v>107</v>
      </c>
      <c r="B429" s="279"/>
      <c r="C429" s="116" t="s">
        <v>61</v>
      </c>
      <c r="D429" s="116" t="s">
        <v>248</v>
      </c>
      <c r="E429" s="122" t="s">
        <v>407</v>
      </c>
      <c r="F429" s="122" t="s">
        <v>106</v>
      </c>
      <c r="G429" s="121">
        <v>1418634</v>
      </c>
      <c r="H429" s="151">
        <v>1418634</v>
      </c>
      <c r="I429" s="151">
        <v>1418634</v>
      </c>
      <c r="J429" s="151">
        <v>1418634</v>
      </c>
      <c r="K429" s="151">
        <v>1418634</v>
      </c>
      <c r="L429" s="152">
        <v>1418634</v>
      </c>
    </row>
    <row r="430" spans="1:12" ht="23.25" customHeight="1" x14ac:dyDescent="0.25">
      <c r="A430" s="278" t="s">
        <v>105</v>
      </c>
      <c r="B430" s="279"/>
      <c r="C430" s="116" t="s">
        <v>61</v>
      </c>
      <c r="D430" s="116" t="s">
        <v>248</v>
      </c>
      <c r="E430" s="122" t="s">
        <v>407</v>
      </c>
      <c r="F430" s="122" t="s">
        <v>104</v>
      </c>
      <c r="G430" s="121">
        <v>1418634</v>
      </c>
      <c r="H430" s="151">
        <v>1418634</v>
      </c>
      <c r="I430" s="151">
        <v>1418634</v>
      </c>
      <c r="J430" s="151">
        <v>1418634</v>
      </c>
      <c r="K430" s="151">
        <v>1418634</v>
      </c>
      <c r="L430" s="152">
        <v>1418634</v>
      </c>
    </row>
    <row r="431" spans="1:12" ht="57" customHeight="1" x14ac:dyDescent="0.25">
      <c r="A431" s="278" t="s">
        <v>947</v>
      </c>
      <c r="B431" s="279"/>
      <c r="C431" s="116" t="s">
        <v>61</v>
      </c>
      <c r="D431" s="116" t="s">
        <v>248</v>
      </c>
      <c r="E431" s="122" t="s">
        <v>948</v>
      </c>
      <c r="F431" s="123"/>
      <c r="G431" s="121">
        <v>1229700</v>
      </c>
      <c r="H431" s="151">
        <v>0</v>
      </c>
      <c r="I431" s="151">
        <v>1229700</v>
      </c>
      <c r="J431" s="151">
        <v>0</v>
      </c>
      <c r="K431" s="151">
        <v>1229700</v>
      </c>
      <c r="L431" s="152">
        <v>0</v>
      </c>
    </row>
    <row r="432" spans="1:12" ht="45.75" customHeight="1" x14ac:dyDescent="0.25">
      <c r="A432" s="278" t="s">
        <v>111</v>
      </c>
      <c r="B432" s="279"/>
      <c r="C432" s="116" t="s">
        <v>61</v>
      </c>
      <c r="D432" s="116" t="s">
        <v>248</v>
      </c>
      <c r="E432" s="122" t="s">
        <v>948</v>
      </c>
      <c r="F432" s="122" t="s">
        <v>110</v>
      </c>
      <c r="G432" s="121">
        <v>1229700</v>
      </c>
      <c r="H432" s="151">
        <v>0</v>
      </c>
      <c r="I432" s="151">
        <v>1229700</v>
      </c>
      <c r="J432" s="151">
        <v>0</v>
      </c>
      <c r="K432" s="151">
        <v>1229700</v>
      </c>
      <c r="L432" s="152">
        <v>0</v>
      </c>
    </row>
    <row r="433" spans="1:12" ht="15" customHeight="1" x14ac:dyDescent="0.25">
      <c r="A433" s="278" t="s">
        <v>109</v>
      </c>
      <c r="B433" s="279"/>
      <c r="C433" s="116" t="s">
        <v>61</v>
      </c>
      <c r="D433" s="116" t="s">
        <v>248</v>
      </c>
      <c r="E433" s="122" t="s">
        <v>948</v>
      </c>
      <c r="F433" s="122" t="s">
        <v>108</v>
      </c>
      <c r="G433" s="121">
        <v>1229700</v>
      </c>
      <c r="H433" s="151">
        <v>0</v>
      </c>
      <c r="I433" s="151">
        <v>1229700</v>
      </c>
      <c r="J433" s="151">
        <v>0</v>
      </c>
      <c r="K433" s="151">
        <v>1229700</v>
      </c>
      <c r="L433" s="152">
        <v>0</v>
      </c>
    </row>
    <row r="434" spans="1:12" ht="15" customHeight="1" x14ac:dyDescent="0.25">
      <c r="A434" s="278" t="s">
        <v>307</v>
      </c>
      <c r="B434" s="279"/>
      <c r="C434" s="116" t="s">
        <v>61</v>
      </c>
      <c r="D434" s="116" t="s">
        <v>248</v>
      </c>
      <c r="E434" s="116" t="s">
        <v>306</v>
      </c>
      <c r="F434" s="116"/>
      <c r="G434" s="121">
        <v>4000000</v>
      </c>
      <c r="H434" s="151">
        <v>0</v>
      </c>
      <c r="I434" s="151">
        <v>4000000</v>
      </c>
      <c r="J434" s="151">
        <v>0</v>
      </c>
      <c r="K434" s="151">
        <v>4000000</v>
      </c>
      <c r="L434" s="152">
        <v>0</v>
      </c>
    </row>
    <row r="435" spans="1:12" ht="23.25" customHeight="1" x14ac:dyDescent="0.25">
      <c r="A435" s="278" t="s">
        <v>406</v>
      </c>
      <c r="B435" s="279"/>
      <c r="C435" s="116" t="s">
        <v>61</v>
      </c>
      <c r="D435" s="116" t="s">
        <v>248</v>
      </c>
      <c r="E435" s="122" t="s">
        <v>405</v>
      </c>
      <c r="F435" s="122"/>
      <c r="G435" s="121">
        <v>4000000</v>
      </c>
      <c r="H435" s="151">
        <v>0</v>
      </c>
      <c r="I435" s="151">
        <v>4000000</v>
      </c>
      <c r="J435" s="151">
        <v>0</v>
      </c>
      <c r="K435" s="151">
        <v>4000000</v>
      </c>
      <c r="L435" s="152">
        <v>0</v>
      </c>
    </row>
    <row r="436" spans="1:12" ht="34.5" customHeight="1" x14ac:dyDescent="0.25">
      <c r="A436" s="278" t="s">
        <v>404</v>
      </c>
      <c r="B436" s="279"/>
      <c r="C436" s="116" t="s">
        <v>61</v>
      </c>
      <c r="D436" s="116" t="s">
        <v>248</v>
      </c>
      <c r="E436" s="122" t="s">
        <v>403</v>
      </c>
      <c r="F436" s="123"/>
      <c r="G436" s="121">
        <v>4000000</v>
      </c>
      <c r="H436" s="151">
        <v>0</v>
      </c>
      <c r="I436" s="151">
        <v>4000000</v>
      </c>
      <c r="J436" s="151">
        <v>0</v>
      </c>
      <c r="K436" s="151">
        <v>4000000</v>
      </c>
      <c r="L436" s="152">
        <v>0</v>
      </c>
    </row>
    <row r="437" spans="1:12" ht="23.25" customHeight="1" x14ac:dyDescent="0.25">
      <c r="A437" s="278" t="s">
        <v>402</v>
      </c>
      <c r="B437" s="279"/>
      <c r="C437" s="116" t="s">
        <v>61</v>
      </c>
      <c r="D437" s="116" t="s">
        <v>248</v>
      </c>
      <c r="E437" s="122" t="s">
        <v>401</v>
      </c>
      <c r="F437" s="123"/>
      <c r="G437" s="121">
        <v>4000000</v>
      </c>
      <c r="H437" s="151">
        <v>0</v>
      </c>
      <c r="I437" s="151">
        <v>4000000</v>
      </c>
      <c r="J437" s="151">
        <v>0</v>
      </c>
      <c r="K437" s="151">
        <v>4000000</v>
      </c>
      <c r="L437" s="152">
        <v>0</v>
      </c>
    </row>
    <row r="438" spans="1:12" ht="15" customHeight="1" x14ac:dyDescent="0.25">
      <c r="A438" s="278" t="s">
        <v>221</v>
      </c>
      <c r="B438" s="279"/>
      <c r="C438" s="116" t="s">
        <v>61</v>
      </c>
      <c r="D438" s="116" t="s">
        <v>248</v>
      </c>
      <c r="E438" s="122" t="s">
        <v>401</v>
      </c>
      <c r="F438" s="122" t="s">
        <v>64</v>
      </c>
      <c r="G438" s="121">
        <v>4000000</v>
      </c>
      <c r="H438" s="151">
        <v>0</v>
      </c>
      <c r="I438" s="151">
        <v>4000000</v>
      </c>
      <c r="J438" s="151">
        <v>0</v>
      </c>
      <c r="K438" s="151">
        <v>4000000</v>
      </c>
      <c r="L438" s="152">
        <v>0</v>
      </c>
    </row>
    <row r="439" spans="1:12" ht="34.5" customHeight="1" x14ac:dyDescent="0.25">
      <c r="A439" s="278" t="s">
        <v>376</v>
      </c>
      <c r="B439" s="279"/>
      <c r="C439" s="116" t="s">
        <v>61</v>
      </c>
      <c r="D439" s="116" t="s">
        <v>248</v>
      </c>
      <c r="E439" s="122" t="s">
        <v>401</v>
      </c>
      <c r="F439" s="122" t="s">
        <v>66</v>
      </c>
      <c r="G439" s="121">
        <v>4000000</v>
      </c>
      <c r="H439" s="151">
        <v>0</v>
      </c>
      <c r="I439" s="151">
        <v>4000000</v>
      </c>
      <c r="J439" s="151">
        <v>0</v>
      </c>
      <c r="K439" s="151">
        <v>4000000</v>
      </c>
      <c r="L439" s="152">
        <v>0</v>
      </c>
    </row>
    <row r="440" spans="1:12" ht="15" customHeight="1" x14ac:dyDescent="0.25">
      <c r="A440" s="285" t="s">
        <v>777</v>
      </c>
      <c r="B440" s="286"/>
      <c r="C440" s="175" t="s">
        <v>68</v>
      </c>
      <c r="D440" s="175"/>
      <c r="E440" s="175"/>
      <c r="F440" s="175"/>
      <c r="G440" s="176">
        <v>2086673800</v>
      </c>
      <c r="H440" s="153">
        <v>857000</v>
      </c>
      <c r="I440" s="153">
        <v>1915514610</v>
      </c>
      <c r="J440" s="153">
        <v>857000</v>
      </c>
      <c r="K440" s="153">
        <v>2090772930</v>
      </c>
      <c r="L440" s="154">
        <v>857000</v>
      </c>
    </row>
    <row r="441" spans="1:12" ht="15" customHeight="1" x14ac:dyDescent="0.25">
      <c r="A441" s="278" t="s">
        <v>396</v>
      </c>
      <c r="B441" s="279"/>
      <c r="C441" s="116" t="s">
        <v>68</v>
      </c>
      <c r="D441" s="116" t="s">
        <v>52</v>
      </c>
      <c r="E441" s="117"/>
      <c r="F441" s="117"/>
      <c r="G441" s="121">
        <v>129052700</v>
      </c>
      <c r="H441" s="151">
        <v>0</v>
      </c>
      <c r="I441" s="151">
        <v>129567020</v>
      </c>
      <c r="J441" s="151">
        <v>0</v>
      </c>
      <c r="K441" s="151">
        <v>129102490</v>
      </c>
      <c r="L441" s="152">
        <v>0</v>
      </c>
    </row>
    <row r="442" spans="1:12" ht="34.5" customHeight="1" x14ac:dyDescent="0.25">
      <c r="A442" s="278" t="s">
        <v>949</v>
      </c>
      <c r="B442" s="279"/>
      <c r="C442" s="116" t="s">
        <v>68</v>
      </c>
      <c r="D442" s="116" t="s">
        <v>52</v>
      </c>
      <c r="E442" s="116" t="s">
        <v>352</v>
      </c>
      <c r="F442" s="116"/>
      <c r="G442" s="121">
        <v>9928700</v>
      </c>
      <c r="H442" s="151">
        <v>0</v>
      </c>
      <c r="I442" s="151">
        <v>10279020</v>
      </c>
      <c r="J442" s="151">
        <v>0</v>
      </c>
      <c r="K442" s="151">
        <v>10282490</v>
      </c>
      <c r="L442" s="152">
        <v>0</v>
      </c>
    </row>
    <row r="443" spans="1:12" ht="15" customHeight="1" x14ac:dyDescent="0.25">
      <c r="A443" s="278" t="s">
        <v>132</v>
      </c>
      <c r="B443" s="279"/>
      <c r="C443" s="116" t="s">
        <v>68</v>
      </c>
      <c r="D443" s="116" t="s">
        <v>52</v>
      </c>
      <c r="E443" s="122" t="s">
        <v>950</v>
      </c>
      <c r="F443" s="122"/>
      <c r="G443" s="121">
        <v>9928700</v>
      </c>
      <c r="H443" s="151">
        <v>0</v>
      </c>
      <c r="I443" s="151">
        <v>10279020</v>
      </c>
      <c r="J443" s="151">
        <v>0</v>
      </c>
      <c r="K443" s="151">
        <v>10282490</v>
      </c>
      <c r="L443" s="152">
        <v>0</v>
      </c>
    </row>
    <row r="444" spans="1:12" ht="23.25" customHeight="1" x14ac:dyDescent="0.25">
      <c r="A444" s="278" t="s">
        <v>130</v>
      </c>
      <c r="B444" s="279"/>
      <c r="C444" s="116" t="s">
        <v>68</v>
      </c>
      <c r="D444" s="116" t="s">
        <v>52</v>
      </c>
      <c r="E444" s="122" t="s">
        <v>951</v>
      </c>
      <c r="F444" s="123"/>
      <c r="G444" s="121">
        <v>9928700</v>
      </c>
      <c r="H444" s="151">
        <v>0</v>
      </c>
      <c r="I444" s="151">
        <v>10279020</v>
      </c>
      <c r="J444" s="151">
        <v>0</v>
      </c>
      <c r="K444" s="151">
        <v>10282490</v>
      </c>
      <c r="L444" s="152">
        <v>0</v>
      </c>
    </row>
    <row r="445" spans="1:12" ht="34.5" customHeight="1" x14ac:dyDescent="0.25">
      <c r="A445" s="278" t="s">
        <v>952</v>
      </c>
      <c r="B445" s="279"/>
      <c r="C445" s="116" t="s">
        <v>68</v>
      </c>
      <c r="D445" s="116" t="s">
        <v>52</v>
      </c>
      <c r="E445" s="122" t="s">
        <v>953</v>
      </c>
      <c r="F445" s="123"/>
      <c r="G445" s="121">
        <v>9928700</v>
      </c>
      <c r="H445" s="151">
        <v>0</v>
      </c>
      <c r="I445" s="151">
        <v>10279020</v>
      </c>
      <c r="J445" s="151">
        <v>0</v>
      </c>
      <c r="K445" s="151">
        <v>10282490</v>
      </c>
      <c r="L445" s="152">
        <v>0</v>
      </c>
    </row>
    <row r="446" spans="1:12" ht="23.25" customHeight="1" x14ac:dyDescent="0.25">
      <c r="A446" s="278" t="s">
        <v>97</v>
      </c>
      <c r="B446" s="279"/>
      <c r="C446" s="116" t="s">
        <v>68</v>
      </c>
      <c r="D446" s="116" t="s">
        <v>52</v>
      </c>
      <c r="E446" s="122" t="s">
        <v>953</v>
      </c>
      <c r="F446" s="122" t="s">
        <v>75</v>
      </c>
      <c r="G446" s="121">
        <v>9928700</v>
      </c>
      <c r="H446" s="151">
        <v>0</v>
      </c>
      <c r="I446" s="151">
        <v>10279020</v>
      </c>
      <c r="J446" s="151">
        <v>0</v>
      </c>
      <c r="K446" s="151">
        <v>10282490</v>
      </c>
      <c r="L446" s="152">
        <v>0</v>
      </c>
    </row>
    <row r="447" spans="1:12" ht="15" customHeight="1" x14ac:dyDescent="0.25">
      <c r="A447" s="278" t="s">
        <v>124</v>
      </c>
      <c r="B447" s="279"/>
      <c r="C447" s="116" t="s">
        <v>68</v>
      </c>
      <c r="D447" s="116" t="s">
        <v>52</v>
      </c>
      <c r="E447" s="122" t="s">
        <v>953</v>
      </c>
      <c r="F447" s="122" t="s">
        <v>78</v>
      </c>
      <c r="G447" s="121">
        <v>9928700</v>
      </c>
      <c r="H447" s="151">
        <v>0</v>
      </c>
      <c r="I447" s="151">
        <v>10279020</v>
      </c>
      <c r="J447" s="151">
        <v>0</v>
      </c>
      <c r="K447" s="151">
        <v>10282490</v>
      </c>
      <c r="L447" s="152">
        <v>0</v>
      </c>
    </row>
    <row r="448" spans="1:12" ht="23.25" customHeight="1" x14ac:dyDescent="0.25">
      <c r="A448" s="278" t="s">
        <v>134</v>
      </c>
      <c r="B448" s="279"/>
      <c r="C448" s="116" t="s">
        <v>68</v>
      </c>
      <c r="D448" s="116" t="s">
        <v>52</v>
      </c>
      <c r="E448" s="116" t="s">
        <v>133</v>
      </c>
      <c r="F448" s="116"/>
      <c r="G448" s="121">
        <v>63000000</v>
      </c>
      <c r="H448" s="151">
        <v>0</v>
      </c>
      <c r="I448" s="151">
        <v>63000000</v>
      </c>
      <c r="J448" s="151">
        <v>0</v>
      </c>
      <c r="K448" s="151">
        <v>63000000</v>
      </c>
      <c r="L448" s="152">
        <v>0</v>
      </c>
    </row>
    <row r="449" spans="1:12" ht="23.25" customHeight="1" x14ac:dyDescent="0.25">
      <c r="A449" s="278" t="s">
        <v>866</v>
      </c>
      <c r="B449" s="279"/>
      <c r="C449" s="116" t="s">
        <v>68</v>
      </c>
      <c r="D449" s="116" t="s">
        <v>52</v>
      </c>
      <c r="E449" s="122" t="s">
        <v>395</v>
      </c>
      <c r="F449" s="122"/>
      <c r="G449" s="121">
        <v>63000000</v>
      </c>
      <c r="H449" s="151">
        <v>0</v>
      </c>
      <c r="I449" s="151">
        <v>63000000</v>
      </c>
      <c r="J449" s="151">
        <v>0</v>
      </c>
      <c r="K449" s="151">
        <v>63000000</v>
      </c>
      <c r="L449" s="152">
        <v>0</v>
      </c>
    </row>
    <row r="450" spans="1:12" ht="34.5" customHeight="1" x14ac:dyDescent="0.25">
      <c r="A450" s="278" t="s">
        <v>394</v>
      </c>
      <c r="B450" s="279"/>
      <c r="C450" s="116" t="s">
        <v>68</v>
      </c>
      <c r="D450" s="116" t="s">
        <v>52</v>
      </c>
      <c r="E450" s="122" t="s">
        <v>393</v>
      </c>
      <c r="F450" s="123"/>
      <c r="G450" s="121">
        <v>63000000</v>
      </c>
      <c r="H450" s="151">
        <v>0</v>
      </c>
      <c r="I450" s="151">
        <v>63000000</v>
      </c>
      <c r="J450" s="151">
        <v>0</v>
      </c>
      <c r="K450" s="151">
        <v>63000000</v>
      </c>
      <c r="L450" s="152">
        <v>0</v>
      </c>
    </row>
    <row r="451" spans="1:12" ht="34.5" customHeight="1" x14ac:dyDescent="0.25">
      <c r="A451" s="278" t="s">
        <v>392</v>
      </c>
      <c r="B451" s="279"/>
      <c r="C451" s="116" t="s">
        <v>68</v>
      </c>
      <c r="D451" s="116" t="s">
        <v>52</v>
      </c>
      <c r="E451" s="122" t="s">
        <v>391</v>
      </c>
      <c r="F451" s="123"/>
      <c r="G451" s="121">
        <v>8000000</v>
      </c>
      <c r="H451" s="151">
        <v>0</v>
      </c>
      <c r="I451" s="151">
        <v>8000000</v>
      </c>
      <c r="J451" s="151">
        <v>0</v>
      </c>
      <c r="K451" s="151">
        <v>8000000</v>
      </c>
      <c r="L451" s="152">
        <v>0</v>
      </c>
    </row>
    <row r="452" spans="1:12" ht="23.25" customHeight="1" x14ac:dyDescent="0.25">
      <c r="A452" s="278" t="s">
        <v>107</v>
      </c>
      <c r="B452" s="279"/>
      <c r="C452" s="116" t="s">
        <v>68</v>
      </c>
      <c r="D452" s="116" t="s">
        <v>52</v>
      </c>
      <c r="E452" s="122" t="s">
        <v>391</v>
      </c>
      <c r="F452" s="122" t="s">
        <v>106</v>
      </c>
      <c r="G452" s="121">
        <v>6000000</v>
      </c>
      <c r="H452" s="151">
        <v>0</v>
      </c>
      <c r="I452" s="151">
        <v>6000000</v>
      </c>
      <c r="J452" s="151">
        <v>0</v>
      </c>
      <c r="K452" s="151">
        <v>6000000</v>
      </c>
      <c r="L452" s="152">
        <v>0</v>
      </c>
    </row>
    <row r="453" spans="1:12" ht="23.25" customHeight="1" x14ac:dyDescent="0.25">
      <c r="A453" s="278" t="s">
        <v>105</v>
      </c>
      <c r="B453" s="279"/>
      <c r="C453" s="116" t="s">
        <v>68</v>
      </c>
      <c r="D453" s="116" t="s">
        <v>52</v>
      </c>
      <c r="E453" s="122" t="s">
        <v>391</v>
      </c>
      <c r="F453" s="122" t="s">
        <v>104</v>
      </c>
      <c r="G453" s="121">
        <v>6000000</v>
      </c>
      <c r="H453" s="151">
        <v>0</v>
      </c>
      <c r="I453" s="151">
        <v>6000000</v>
      </c>
      <c r="J453" s="151">
        <v>0</v>
      </c>
      <c r="K453" s="151">
        <v>6000000</v>
      </c>
      <c r="L453" s="152">
        <v>0</v>
      </c>
    </row>
    <row r="454" spans="1:12" ht="23.25" customHeight="1" x14ac:dyDescent="0.25">
      <c r="A454" s="278" t="s">
        <v>97</v>
      </c>
      <c r="B454" s="279"/>
      <c r="C454" s="116" t="s">
        <v>68</v>
      </c>
      <c r="D454" s="116" t="s">
        <v>52</v>
      </c>
      <c r="E454" s="122" t="s">
        <v>391</v>
      </c>
      <c r="F454" s="122" t="s">
        <v>75</v>
      </c>
      <c r="G454" s="121">
        <v>2000000</v>
      </c>
      <c r="H454" s="151">
        <v>0</v>
      </c>
      <c r="I454" s="151">
        <v>2000000</v>
      </c>
      <c r="J454" s="151">
        <v>0</v>
      </c>
      <c r="K454" s="151">
        <v>2000000</v>
      </c>
      <c r="L454" s="152">
        <v>0</v>
      </c>
    </row>
    <row r="455" spans="1:12" ht="15" customHeight="1" x14ac:dyDescent="0.25">
      <c r="A455" s="278" t="s">
        <v>124</v>
      </c>
      <c r="B455" s="279"/>
      <c r="C455" s="116" t="s">
        <v>68</v>
      </c>
      <c r="D455" s="116" t="s">
        <v>52</v>
      </c>
      <c r="E455" s="122" t="s">
        <v>391</v>
      </c>
      <c r="F455" s="122" t="s">
        <v>78</v>
      </c>
      <c r="G455" s="121">
        <v>2000000</v>
      </c>
      <c r="H455" s="151">
        <v>0</v>
      </c>
      <c r="I455" s="151">
        <v>2000000</v>
      </c>
      <c r="J455" s="151">
        <v>0</v>
      </c>
      <c r="K455" s="151">
        <v>2000000</v>
      </c>
      <c r="L455" s="152">
        <v>0</v>
      </c>
    </row>
    <row r="456" spans="1:12" ht="23.25" customHeight="1" x14ac:dyDescent="0.25">
      <c r="A456" s="278" t="s">
        <v>390</v>
      </c>
      <c r="B456" s="279"/>
      <c r="C456" s="116" t="s">
        <v>68</v>
      </c>
      <c r="D456" s="116" t="s">
        <v>52</v>
      </c>
      <c r="E456" s="122" t="s">
        <v>389</v>
      </c>
      <c r="F456" s="123"/>
      <c r="G456" s="121">
        <v>55000000</v>
      </c>
      <c r="H456" s="151">
        <v>0</v>
      </c>
      <c r="I456" s="151">
        <v>55000000</v>
      </c>
      <c r="J456" s="151">
        <v>0</v>
      </c>
      <c r="K456" s="151">
        <v>55000000</v>
      </c>
      <c r="L456" s="152">
        <v>0</v>
      </c>
    </row>
    <row r="457" spans="1:12" ht="23.25" customHeight="1" x14ac:dyDescent="0.25">
      <c r="A457" s="278" t="s">
        <v>107</v>
      </c>
      <c r="B457" s="279"/>
      <c r="C457" s="116" t="s">
        <v>68</v>
      </c>
      <c r="D457" s="116" t="s">
        <v>52</v>
      </c>
      <c r="E457" s="122" t="s">
        <v>389</v>
      </c>
      <c r="F457" s="122" t="s">
        <v>106</v>
      </c>
      <c r="G457" s="121">
        <v>55000000</v>
      </c>
      <c r="H457" s="151">
        <v>0</v>
      </c>
      <c r="I457" s="151">
        <v>55000000</v>
      </c>
      <c r="J457" s="151">
        <v>0</v>
      </c>
      <c r="K457" s="151">
        <v>55000000</v>
      </c>
      <c r="L457" s="152">
        <v>0</v>
      </c>
    </row>
    <row r="458" spans="1:12" ht="23.25" customHeight="1" x14ac:dyDescent="0.25">
      <c r="A458" s="278" t="s">
        <v>105</v>
      </c>
      <c r="B458" s="279"/>
      <c r="C458" s="116" t="s">
        <v>68</v>
      </c>
      <c r="D458" s="116" t="s">
        <v>52</v>
      </c>
      <c r="E458" s="122" t="s">
        <v>389</v>
      </c>
      <c r="F458" s="122" t="s">
        <v>104</v>
      </c>
      <c r="G458" s="121">
        <v>55000000</v>
      </c>
      <c r="H458" s="151">
        <v>0</v>
      </c>
      <c r="I458" s="151">
        <v>55000000</v>
      </c>
      <c r="J458" s="151">
        <v>0</v>
      </c>
      <c r="K458" s="151">
        <v>55000000</v>
      </c>
      <c r="L458" s="152">
        <v>0</v>
      </c>
    </row>
    <row r="459" spans="1:12" ht="23.25" customHeight="1" x14ac:dyDescent="0.25">
      <c r="A459" s="278" t="s">
        <v>364</v>
      </c>
      <c r="B459" s="279"/>
      <c r="C459" s="116" t="s">
        <v>68</v>
      </c>
      <c r="D459" s="116" t="s">
        <v>52</v>
      </c>
      <c r="E459" s="116" t="s">
        <v>363</v>
      </c>
      <c r="F459" s="116"/>
      <c r="G459" s="121">
        <v>56124000</v>
      </c>
      <c r="H459" s="151">
        <v>0</v>
      </c>
      <c r="I459" s="151">
        <v>56288000</v>
      </c>
      <c r="J459" s="151">
        <v>0</v>
      </c>
      <c r="K459" s="151">
        <v>55820000</v>
      </c>
      <c r="L459" s="152">
        <v>0</v>
      </c>
    </row>
    <row r="460" spans="1:12" ht="34.5" customHeight="1" x14ac:dyDescent="0.25">
      <c r="A460" s="278" t="s">
        <v>870</v>
      </c>
      <c r="B460" s="279"/>
      <c r="C460" s="116" t="s">
        <v>68</v>
      </c>
      <c r="D460" s="116" t="s">
        <v>52</v>
      </c>
      <c r="E460" s="122" t="s">
        <v>358</v>
      </c>
      <c r="F460" s="122"/>
      <c r="G460" s="121">
        <v>56124000</v>
      </c>
      <c r="H460" s="151">
        <v>0</v>
      </c>
      <c r="I460" s="151">
        <v>56288000</v>
      </c>
      <c r="J460" s="151">
        <v>0</v>
      </c>
      <c r="K460" s="151">
        <v>55820000</v>
      </c>
      <c r="L460" s="152">
        <v>0</v>
      </c>
    </row>
    <row r="461" spans="1:12" ht="23.25" customHeight="1" x14ac:dyDescent="0.25">
      <c r="A461" s="278" t="s">
        <v>388</v>
      </c>
      <c r="B461" s="279"/>
      <c r="C461" s="116" t="s">
        <v>68</v>
      </c>
      <c r="D461" s="116" t="s">
        <v>52</v>
      </c>
      <c r="E461" s="122" t="s">
        <v>954</v>
      </c>
      <c r="F461" s="123"/>
      <c r="G461" s="121">
        <v>56124000</v>
      </c>
      <c r="H461" s="151">
        <v>0</v>
      </c>
      <c r="I461" s="151">
        <v>56288000</v>
      </c>
      <c r="J461" s="151">
        <v>0</v>
      </c>
      <c r="K461" s="151">
        <v>55820000</v>
      </c>
      <c r="L461" s="152">
        <v>0</v>
      </c>
    </row>
    <row r="462" spans="1:12" ht="15" customHeight="1" x14ac:dyDescent="0.25">
      <c r="A462" s="278" t="s">
        <v>386</v>
      </c>
      <c r="B462" s="279"/>
      <c r="C462" s="116" t="s">
        <v>68</v>
      </c>
      <c r="D462" s="116" t="s">
        <v>52</v>
      </c>
      <c r="E462" s="122" t="s">
        <v>955</v>
      </c>
      <c r="F462" s="123"/>
      <c r="G462" s="121">
        <v>56124000</v>
      </c>
      <c r="H462" s="151">
        <v>0</v>
      </c>
      <c r="I462" s="151">
        <v>56288000</v>
      </c>
      <c r="J462" s="151">
        <v>0</v>
      </c>
      <c r="K462" s="151">
        <v>55820000</v>
      </c>
      <c r="L462" s="152">
        <v>0</v>
      </c>
    </row>
    <row r="463" spans="1:12" ht="15" customHeight="1" x14ac:dyDescent="0.25">
      <c r="A463" s="278" t="s">
        <v>221</v>
      </c>
      <c r="B463" s="279"/>
      <c r="C463" s="116" t="s">
        <v>68</v>
      </c>
      <c r="D463" s="116" t="s">
        <v>52</v>
      </c>
      <c r="E463" s="122" t="s">
        <v>955</v>
      </c>
      <c r="F463" s="122" t="s">
        <v>64</v>
      </c>
      <c r="G463" s="121">
        <v>56124000</v>
      </c>
      <c r="H463" s="151">
        <v>0</v>
      </c>
      <c r="I463" s="151">
        <v>56288000</v>
      </c>
      <c r="J463" s="151">
        <v>0</v>
      </c>
      <c r="K463" s="151">
        <v>55820000</v>
      </c>
      <c r="L463" s="152">
        <v>0</v>
      </c>
    </row>
    <row r="464" spans="1:12" ht="34.5" customHeight="1" x14ac:dyDescent="0.25">
      <c r="A464" s="278" t="s">
        <v>376</v>
      </c>
      <c r="B464" s="279"/>
      <c r="C464" s="116" t="s">
        <v>68</v>
      </c>
      <c r="D464" s="116" t="s">
        <v>52</v>
      </c>
      <c r="E464" s="122" t="s">
        <v>955</v>
      </c>
      <c r="F464" s="122" t="s">
        <v>66</v>
      </c>
      <c r="G464" s="121">
        <v>56124000</v>
      </c>
      <c r="H464" s="151">
        <v>0</v>
      </c>
      <c r="I464" s="151">
        <v>56288000</v>
      </c>
      <c r="J464" s="151">
        <v>0</v>
      </c>
      <c r="K464" s="151">
        <v>55820000</v>
      </c>
      <c r="L464" s="152">
        <v>0</v>
      </c>
    </row>
    <row r="465" spans="1:12" ht="15" customHeight="1" x14ac:dyDescent="0.25">
      <c r="A465" s="278" t="s">
        <v>385</v>
      </c>
      <c r="B465" s="279"/>
      <c r="C465" s="116" t="s">
        <v>68</v>
      </c>
      <c r="D465" s="116" t="s">
        <v>56</v>
      </c>
      <c r="E465" s="117"/>
      <c r="F465" s="117"/>
      <c r="G465" s="121">
        <v>185832050</v>
      </c>
      <c r="H465" s="151">
        <v>0</v>
      </c>
      <c r="I465" s="151">
        <v>218376760</v>
      </c>
      <c r="J465" s="151">
        <v>0</v>
      </c>
      <c r="K465" s="151">
        <v>98744400</v>
      </c>
      <c r="L465" s="152">
        <v>0</v>
      </c>
    </row>
    <row r="466" spans="1:12" ht="34.5" customHeight="1" x14ac:dyDescent="0.25">
      <c r="A466" s="278" t="s">
        <v>949</v>
      </c>
      <c r="B466" s="279"/>
      <c r="C466" s="116" t="s">
        <v>68</v>
      </c>
      <c r="D466" s="116" t="s">
        <v>56</v>
      </c>
      <c r="E466" s="116" t="s">
        <v>352</v>
      </c>
      <c r="F466" s="116"/>
      <c r="G466" s="121">
        <v>185832050</v>
      </c>
      <c r="H466" s="151">
        <v>0</v>
      </c>
      <c r="I466" s="151">
        <v>218376760</v>
      </c>
      <c r="J466" s="151">
        <v>0</v>
      </c>
      <c r="K466" s="151">
        <v>98744400</v>
      </c>
      <c r="L466" s="152">
        <v>0</v>
      </c>
    </row>
    <row r="467" spans="1:12" ht="15" customHeight="1" x14ac:dyDescent="0.25">
      <c r="A467" s="278" t="s">
        <v>384</v>
      </c>
      <c r="B467" s="279"/>
      <c r="C467" s="116" t="s">
        <v>68</v>
      </c>
      <c r="D467" s="116" t="s">
        <v>56</v>
      </c>
      <c r="E467" s="122" t="s">
        <v>383</v>
      </c>
      <c r="F467" s="122"/>
      <c r="G467" s="121">
        <v>114262050</v>
      </c>
      <c r="H467" s="151">
        <v>0</v>
      </c>
      <c r="I467" s="151">
        <v>119632360</v>
      </c>
      <c r="J467" s="151">
        <v>0</v>
      </c>
      <c r="K467" s="151">
        <v>0</v>
      </c>
      <c r="L467" s="152">
        <v>0</v>
      </c>
    </row>
    <row r="468" spans="1:12" ht="15" customHeight="1" x14ac:dyDescent="0.25">
      <c r="A468" s="278" t="s">
        <v>527</v>
      </c>
      <c r="B468" s="279"/>
      <c r="C468" s="116" t="s">
        <v>68</v>
      </c>
      <c r="D468" s="116" t="s">
        <v>56</v>
      </c>
      <c r="E468" s="122" t="s">
        <v>528</v>
      </c>
      <c r="F468" s="123"/>
      <c r="G468" s="121">
        <v>114262050</v>
      </c>
      <c r="H468" s="151">
        <v>0</v>
      </c>
      <c r="I468" s="151">
        <v>119632360</v>
      </c>
      <c r="J468" s="151">
        <v>0</v>
      </c>
      <c r="K468" s="151">
        <v>0</v>
      </c>
      <c r="L468" s="152">
        <v>0</v>
      </c>
    </row>
    <row r="469" spans="1:12" ht="23.25" customHeight="1" x14ac:dyDescent="0.25">
      <c r="A469" s="278" t="s">
        <v>529</v>
      </c>
      <c r="B469" s="279"/>
      <c r="C469" s="116" t="s">
        <v>68</v>
      </c>
      <c r="D469" s="116" t="s">
        <v>56</v>
      </c>
      <c r="E469" s="122" t="s">
        <v>793</v>
      </c>
      <c r="F469" s="123"/>
      <c r="G469" s="121">
        <v>114262050</v>
      </c>
      <c r="H469" s="151">
        <v>0</v>
      </c>
      <c r="I469" s="151">
        <v>119632360</v>
      </c>
      <c r="J469" s="151">
        <v>0</v>
      </c>
      <c r="K469" s="151">
        <v>0</v>
      </c>
      <c r="L469" s="152">
        <v>0</v>
      </c>
    </row>
    <row r="470" spans="1:12" ht="23.25" customHeight="1" x14ac:dyDescent="0.25">
      <c r="A470" s="278" t="s">
        <v>263</v>
      </c>
      <c r="B470" s="279"/>
      <c r="C470" s="116" t="s">
        <v>68</v>
      </c>
      <c r="D470" s="116" t="s">
        <v>56</v>
      </c>
      <c r="E470" s="122" t="s">
        <v>793</v>
      </c>
      <c r="F470" s="122" t="s">
        <v>262</v>
      </c>
      <c r="G470" s="121">
        <v>114262050</v>
      </c>
      <c r="H470" s="151">
        <v>0</v>
      </c>
      <c r="I470" s="151">
        <v>119632360</v>
      </c>
      <c r="J470" s="151">
        <v>0</v>
      </c>
      <c r="K470" s="151">
        <v>0</v>
      </c>
      <c r="L470" s="152">
        <v>0</v>
      </c>
    </row>
    <row r="471" spans="1:12" ht="15" customHeight="1" x14ac:dyDescent="0.25">
      <c r="A471" s="278" t="s">
        <v>261</v>
      </c>
      <c r="B471" s="279"/>
      <c r="C471" s="116" t="s">
        <v>68</v>
      </c>
      <c r="D471" s="116" t="s">
        <v>56</v>
      </c>
      <c r="E471" s="122" t="s">
        <v>793</v>
      </c>
      <c r="F471" s="122" t="s">
        <v>260</v>
      </c>
      <c r="G471" s="121">
        <v>114262050</v>
      </c>
      <c r="H471" s="151">
        <v>0</v>
      </c>
      <c r="I471" s="151">
        <v>119632360</v>
      </c>
      <c r="J471" s="151">
        <v>0</v>
      </c>
      <c r="K471" s="151">
        <v>0</v>
      </c>
      <c r="L471" s="152">
        <v>0</v>
      </c>
    </row>
    <row r="472" spans="1:12" ht="23.25" customHeight="1" x14ac:dyDescent="0.25">
      <c r="A472" s="278" t="s">
        <v>956</v>
      </c>
      <c r="B472" s="279"/>
      <c r="C472" s="116" t="s">
        <v>68</v>
      </c>
      <c r="D472" s="116" t="s">
        <v>56</v>
      </c>
      <c r="E472" s="122" t="s">
        <v>382</v>
      </c>
      <c r="F472" s="122"/>
      <c r="G472" s="121">
        <v>100000</v>
      </c>
      <c r="H472" s="151">
        <v>0</v>
      </c>
      <c r="I472" s="151">
        <v>100000</v>
      </c>
      <c r="J472" s="151">
        <v>0</v>
      </c>
      <c r="K472" s="151">
        <v>0</v>
      </c>
      <c r="L472" s="152">
        <v>0</v>
      </c>
    </row>
    <row r="473" spans="1:12" ht="45.75" customHeight="1" x14ac:dyDescent="0.25">
      <c r="A473" s="278" t="s">
        <v>957</v>
      </c>
      <c r="B473" s="279"/>
      <c r="C473" s="116" t="s">
        <v>68</v>
      </c>
      <c r="D473" s="116" t="s">
        <v>56</v>
      </c>
      <c r="E473" s="122" t="s">
        <v>380</v>
      </c>
      <c r="F473" s="123"/>
      <c r="G473" s="121">
        <v>100000</v>
      </c>
      <c r="H473" s="151">
        <v>0</v>
      </c>
      <c r="I473" s="151">
        <v>100000</v>
      </c>
      <c r="J473" s="151">
        <v>0</v>
      </c>
      <c r="K473" s="151">
        <v>0</v>
      </c>
      <c r="L473" s="152">
        <v>0</v>
      </c>
    </row>
    <row r="474" spans="1:12" ht="34.5" customHeight="1" x14ac:dyDescent="0.25">
      <c r="A474" s="278" t="s">
        <v>778</v>
      </c>
      <c r="B474" s="279"/>
      <c r="C474" s="116" t="s">
        <v>68</v>
      </c>
      <c r="D474" s="116" t="s">
        <v>56</v>
      </c>
      <c r="E474" s="122" t="s">
        <v>779</v>
      </c>
      <c r="F474" s="123"/>
      <c r="G474" s="121">
        <v>100000</v>
      </c>
      <c r="H474" s="151">
        <v>0</v>
      </c>
      <c r="I474" s="151">
        <v>100000</v>
      </c>
      <c r="J474" s="151">
        <v>0</v>
      </c>
      <c r="K474" s="151">
        <v>0</v>
      </c>
      <c r="L474" s="152">
        <v>0</v>
      </c>
    </row>
    <row r="475" spans="1:12" ht="23.25" customHeight="1" x14ac:dyDescent="0.25">
      <c r="A475" s="278" t="s">
        <v>107</v>
      </c>
      <c r="B475" s="279"/>
      <c r="C475" s="116" t="s">
        <v>68</v>
      </c>
      <c r="D475" s="116" t="s">
        <v>56</v>
      </c>
      <c r="E475" s="122" t="s">
        <v>779</v>
      </c>
      <c r="F475" s="122" t="s">
        <v>106</v>
      </c>
      <c r="G475" s="121">
        <v>100000</v>
      </c>
      <c r="H475" s="151">
        <v>0</v>
      </c>
      <c r="I475" s="151">
        <v>100000</v>
      </c>
      <c r="J475" s="151">
        <v>0</v>
      </c>
      <c r="K475" s="151">
        <v>0</v>
      </c>
      <c r="L475" s="152">
        <v>0</v>
      </c>
    </row>
    <row r="476" spans="1:12" ht="23.25" customHeight="1" x14ac:dyDescent="0.25">
      <c r="A476" s="278" t="s">
        <v>105</v>
      </c>
      <c r="B476" s="279"/>
      <c r="C476" s="116" t="s">
        <v>68</v>
      </c>
      <c r="D476" s="116" t="s">
        <v>56</v>
      </c>
      <c r="E476" s="122" t="s">
        <v>779</v>
      </c>
      <c r="F476" s="122" t="s">
        <v>104</v>
      </c>
      <c r="G476" s="121">
        <v>100000</v>
      </c>
      <c r="H476" s="151">
        <v>0</v>
      </c>
      <c r="I476" s="151">
        <v>100000</v>
      </c>
      <c r="J476" s="151">
        <v>0</v>
      </c>
      <c r="K476" s="151">
        <v>0</v>
      </c>
      <c r="L476" s="152">
        <v>0</v>
      </c>
    </row>
    <row r="477" spans="1:12" ht="23.25" customHeight="1" x14ac:dyDescent="0.25">
      <c r="A477" s="278" t="s">
        <v>671</v>
      </c>
      <c r="B477" s="279"/>
      <c r="C477" s="116" t="s">
        <v>68</v>
      </c>
      <c r="D477" s="116" t="s">
        <v>56</v>
      </c>
      <c r="E477" s="122" t="s">
        <v>958</v>
      </c>
      <c r="F477" s="122"/>
      <c r="G477" s="121">
        <v>2000000</v>
      </c>
      <c r="H477" s="151">
        <v>0</v>
      </c>
      <c r="I477" s="151">
        <v>0</v>
      </c>
      <c r="J477" s="151">
        <v>0</v>
      </c>
      <c r="K477" s="151">
        <v>0</v>
      </c>
      <c r="L477" s="152">
        <v>0</v>
      </c>
    </row>
    <row r="478" spans="1:12" ht="23.25" customHeight="1" x14ac:dyDescent="0.25">
      <c r="A478" s="278" t="s">
        <v>959</v>
      </c>
      <c r="B478" s="279"/>
      <c r="C478" s="116" t="s">
        <v>68</v>
      </c>
      <c r="D478" s="116" t="s">
        <v>56</v>
      </c>
      <c r="E478" s="122" t="s">
        <v>960</v>
      </c>
      <c r="F478" s="123"/>
      <c r="G478" s="121">
        <v>2000000</v>
      </c>
      <c r="H478" s="151">
        <v>0</v>
      </c>
      <c r="I478" s="151">
        <v>0</v>
      </c>
      <c r="J478" s="151">
        <v>0</v>
      </c>
      <c r="K478" s="151">
        <v>0</v>
      </c>
      <c r="L478" s="152">
        <v>0</v>
      </c>
    </row>
    <row r="479" spans="1:12" ht="34.5" customHeight="1" x14ac:dyDescent="0.25">
      <c r="A479" s="278" t="s">
        <v>961</v>
      </c>
      <c r="B479" s="279"/>
      <c r="C479" s="116" t="s">
        <v>68</v>
      </c>
      <c r="D479" s="116" t="s">
        <v>56</v>
      </c>
      <c r="E479" s="122" t="s">
        <v>962</v>
      </c>
      <c r="F479" s="123"/>
      <c r="G479" s="121">
        <v>2000000</v>
      </c>
      <c r="H479" s="151">
        <v>0</v>
      </c>
      <c r="I479" s="151">
        <v>0</v>
      </c>
      <c r="J479" s="151">
        <v>0</v>
      </c>
      <c r="K479" s="151">
        <v>0</v>
      </c>
      <c r="L479" s="152">
        <v>0</v>
      </c>
    </row>
    <row r="480" spans="1:12" ht="23.25" customHeight="1" x14ac:dyDescent="0.25">
      <c r="A480" s="278" t="s">
        <v>97</v>
      </c>
      <c r="B480" s="279"/>
      <c r="C480" s="116" t="s">
        <v>68</v>
      </c>
      <c r="D480" s="116" t="s">
        <v>56</v>
      </c>
      <c r="E480" s="122" t="s">
        <v>962</v>
      </c>
      <c r="F480" s="122" t="s">
        <v>75</v>
      </c>
      <c r="G480" s="121">
        <v>2000000</v>
      </c>
      <c r="H480" s="151">
        <v>0</v>
      </c>
      <c r="I480" s="151">
        <v>0</v>
      </c>
      <c r="J480" s="151">
        <v>0</v>
      </c>
      <c r="K480" s="151">
        <v>0</v>
      </c>
      <c r="L480" s="152">
        <v>0</v>
      </c>
    </row>
    <row r="481" spans="1:12" ht="15" customHeight="1" x14ac:dyDescent="0.25">
      <c r="A481" s="278" t="s">
        <v>124</v>
      </c>
      <c r="B481" s="279"/>
      <c r="C481" s="116" t="s">
        <v>68</v>
      </c>
      <c r="D481" s="116" t="s">
        <v>56</v>
      </c>
      <c r="E481" s="122" t="s">
        <v>962</v>
      </c>
      <c r="F481" s="122" t="s">
        <v>78</v>
      </c>
      <c r="G481" s="121">
        <v>2000000</v>
      </c>
      <c r="H481" s="151">
        <v>0</v>
      </c>
      <c r="I481" s="151">
        <v>0</v>
      </c>
      <c r="J481" s="151">
        <v>0</v>
      </c>
      <c r="K481" s="151">
        <v>0</v>
      </c>
      <c r="L481" s="152">
        <v>0</v>
      </c>
    </row>
    <row r="482" spans="1:12" ht="15" customHeight="1" x14ac:dyDescent="0.25">
      <c r="A482" s="278" t="s">
        <v>132</v>
      </c>
      <c r="B482" s="279"/>
      <c r="C482" s="116" t="s">
        <v>68</v>
      </c>
      <c r="D482" s="116" t="s">
        <v>56</v>
      </c>
      <c r="E482" s="122" t="s">
        <v>950</v>
      </c>
      <c r="F482" s="122"/>
      <c r="G482" s="121">
        <v>69470000</v>
      </c>
      <c r="H482" s="151">
        <v>0</v>
      </c>
      <c r="I482" s="151">
        <v>98644400</v>
      </c>
      <c r="J482" s="151">
        <v>0</v>
      </c>
      <c r="K482" s="151">
        <v>98744400</v>
      </c>
      <c r="L482" s="152">
        <v>0</v>
      </c>
    </row>
    <row r="483" spans="1:12" ht="23.25" customHeight="1" x14ac:dyDescent="0.25">
      <c r="A483" s="278" t="s">
        <v>130</v>
      </c>
      <c r="B483" s="279"/>
      <c r="C483" s="116" t="s">
        <v>68</v>
      </c>
      <c r="D483" s="116" t="s">
        <v>56</v>
      </c>
      <c r="E483" s="122" t="s">
        <v>951</v>
      </c>
      <c r="F483" s="123"/>
      <c r="G483" s="121">
        <v>69470000</v>
      </c>
      <c r="H483" s="151">
        <v>0</v>
      </c>
      <c r="I483" s="151">
        <v>98644400</v>
      </c>
      <c r="J483" s="151">
        <v>0</v>
      </c>
      <c r="K483" s="151">
        <v>98744400</v>
      </c>
      <c r="L483" s="152">
        <v>0</v>
      </c>
    </row>
    <row r="484" spans="1:12" ht="34.5" customHeight="1" x14ac:dyDescent="0.25">
      <c r="A484" s="278" t="s">
        <v>778</v>
      </c>
      <c r="B484" s="279"/>
      <c r="C484" s="116" t="s">
        <v>68</v>
      </c>
      <c r="D484" s="116" t="s">
        <v>56</v>
      </c>
      <c r="E484" s="122" t="s">
        <v>963</v>
      </c>
      <c r="F484" s="123"/>
      <c r="G484" s="121">
        <v>3000000</v>
      </c>
      <c r="H484" s="151">
        <v>0</v>
      </c>
      <c r="I484" s="151">
        <v>11815000</v>
      </c>
      <c r="J484" s="151">
        <v>0</v>
      </c>
      <c r="K484" s="151">
        <v>11915000</v>
      </c>
      <c r="L484" s="152">
        <v>0</v>
      </c>
    </row>
    <row r="485" spans="1:12" ht="23.25" customHeight="1" x14ac:dyDescent="0.25">
      <c r="A485" s="278" t="s">
        <v>107</v>
      </c>
      <c r="B485" s="279"/>
      <c r="C485" s="116" t="s">
        <v>68</v>
      </c>
      <c r="D485" s="116" t="s">
        <v>56</v>
      </c>
      <c r="E485" s="122" t="s">
        <v>963</v>
      </c>
      <c r="F485" s="122" t="s">
        <v>106</v>
      </c>
      <c r="G485" s="121">
        <v>3000000</v>
      </c>
      <c r="H485" s="151">
        <v>0</v>
      </c>
      <c r="I485" s="151">
        <v>11815000</v>
      </c>
      <c r="J485" s="151">
        <v>0</v>
      </c>
      <c r="K485" s="151">
        <v>11915000</v>
      </c>
      <c r="L485" s="152">
        <v>0</v>
      </c>
    </row>
    <row r="486" spans="1:12" ht="23.25" customHeight="1" x14ac:dyDescent="0.25">
      <c r="A486" s="278" t="s">
        <v>105</v>
      </c>
      <c r="B486" s="279"/>
      <c r="C486" s="116" t="s">
        <v>68</v>
      </c>
      <c r="D486" s="116" t="s">
        <v>56</v>
      </c>
      <c r="E486" s="122" t="s">
        <v>963</v>
      </c>
      <c r="F486" s="122" t="s">
        <v>104</v>
      </c>
      <c r="G486" s="121">
        <v>3000000</v>
      </c>
      <c r="H486" s="151">
        <v>0</v>
      </c>
      <c r="I486" s="151">
        <v>11815000</v>
      </c>
      <c r="J486" s="151">
        <v>0</v>
      </c>
      <c r="K486" s="151">
        <v>11915000</v>
      </c>
      <c r="L486" s="152">
        <v>0</v>
      </c>
    </row>
    <row r="487" spans="1:12" ht="34.5" customHeight="1" x14ac:dyDescent="0.25">
      <c r="A487" s="278" t="s">
        <v>952</v>
      </c>
      <c r="B487" s="279"/>
      <c r="C487" s="116" t="s">
        <v>68</v>
      </c>
      <c r="D487" s="116" t="s">
        <v>56</v>
      </c>
      <c r="E487" s="122" t="s">
        <v>953</v>
      </c>
      <c r="F487" s="123"/>
      <c r="G487" s="121">
        <v>66470000</v>
      </c>
      <c r="H487" s="151">
        <v>0</v>
      </c>
      <c r="I487" s="151">
        <v>86829400</v>
      </c>
      <c r="J487" s="151">
        <v>0</v>
      </c>
      <c r="K487" s="151">
        <v>86829400</v>
      </c>
      <c r="L487" s="152">
        <v>0</v>
      </c>
    </row>
    <row r="488" spans="1:12" ht="45.75" customHeight="1" x14ac:dyDescent="0.25">
      <c r="A488" s="278" t="s">
        <v>111</v>
      </c>
      <c r="B488" s="279"/>
      <c r="C488" s="116" t="s">
        <v>68</v>
      </c>
      <c r="D488" s="116" t="s">
        <v>56</v>
      </c>
      <c r="E488" s="122" t="s">
        <v>953</v>
      </c>
      <c r="F488" s="122" t="s">
        <v>110</v>
      </c>
      <c r="G488" s="121">
        <v>65400000</v>
      </c>
      <c r="H488" s="151">
        <v>0</v>
      </c>
      <c r="I488" s="151">
        <v>84187400</v>
      </c>
      <c r="J488" s="151">
        <v>0</v>
      </c>
      <c r="K488" s="151">
        <v>84187400</v>
      </c>
      <c r="L488" s="152">
        <v>0</v>
      </c>
    </row>
    <row r="489" spans="1:12" ht="15" customHeight="1" x14ac:dyDescent="0.25">
      <c r="A489" s="278" t="s">
        <v>109</v>
      </c>
      <c r="B489" s="279"/>
      <c r="C489" s="116" t="s">
        <v>68</v>
      </c>
      <c r="D489" s="116" t="s">
        <v>56</v>
      </c>
      <c r="E489" s="122" t="s">
        <v>953</v>
      </c>
      <c r="F489" s="122" t="s">
        <v>108</v>
      </c>
      <c r="G489" s="121">
        <v>65400000</v>
      </c>
      <c r="H489" s="151">
        <v>0</v>
      </c>
      <c r="I489" s="151">
        <v>84187400</v>
      </c>
      <c r="J489" s="151">
        <v>0</v>
      </c>
      <c r="K489" s="151">
        <v>84187400</v>
      </c>
      <c r="L489" s="152">
        <v>0</v>
      </c>
    </row>
    <row r="490" spans="1:12" ht="23.25" customHeight="1" x14ac:dyDescent="0.25">
      <c r="A490" s="278" t="s">
        <v>107</v>
      </c>
      <c r="B490" s="279"/>
      <c r="C490" s="116" t="s">
        <v>68</v>
      </c>
      <c r="D490" s="116" t="s">
        <v>56</v>
      </c>
      <c r="E490" s="122" t="s">
        <v>953</v>
      </c>
      <c r="F490" s="122" t="s">
        <v>106</v>
      </c>
      <c r="G490" s="121">
        <v>1068929</v>
      </c>
      <c r="H490" s="151">
        <v>0</v>
      </c>
      <c r="I490" s="151">
        <v>2542000</v>
      </c>
      <c r="J490" s="151">
        <v>0</v>
      </c>
      <c r="K490" s="151">
        <v>2542000</v>
      </c>
      <c r="L490" s="152">
        <v>0</v>
      </c>
    </row>
    <row r="491" spans="1:12" ht="23.25" customHeight="1" x14ac:dyDescent="0.25">
      <c r="A491" s="278" t="s">
        <v>105</v>
      </c>
      <c r="B491" s="279"/>
      <c r="C491" s="116" t="s">
        <v>68</v>
      </c>
      <c r="D491" s="116" t="s">
        <v>56</v>
      </c>
      <c r="E491" s="122" t="s">
        <v>953</v>
      </c>
      <c r="F491" s="122" t="s">
        <v>104</v>
      </c>
      <c r="G491" s="121">
        <v>1068929</v>
      </c>
      <c r="H491" s="151">
        <v>0</v>
      </c>
      <c r="I491" s="151">
        <v>2542000</v>
      </c>
      <c r="J491" s="151">
        <v>0</v>
      </c>
      <c r="K491" s="151">
        <v>2542000</v>
      </c>
      <c r="L491" s="152">
        <v>0</v>
      </c>
    </row>
    <row r="492" spans="1:12" ht="15" customHeight="1" x14ac:dyDescent="0.25">
      <c r="A492" s="278" t="s">
        <v>221</v>
      </c>
      <c r="B492" s="279"/>
      <c r="C492" s="116" t="s">
        <v>68</v>
      </c>
      <c r="D492" s="116" t="s">
        <v>56</v>
      </c>
      <c r="E492" s="122" t="s">
        <v>953</v>
      </c>
      <c r="F492" s="122" t="s">
        <v>64</v>
      </c>
      <c r="G492" s="121">
        <v>1071</v>
      </c>
      <c r="H492" s="151">
        <v>0</v>
      </c>
      <c r="I492" s="151">
        <v>100000</v>
      </c>
      <c r="J492" s="151">
        <v>0</v>
      </c>
      <c r="K492" s="151">
        <v>100000</v>
      </c>
      <c r="L492" s="152">
        <v>0</v>
      </c>
    </row>
    <row r="493" spans="1:12" ht="15" customHeight="1" x14ac:dyDescent="0.25">
      <c r="A493" s="278" t="s">
        <v>220</v>
      </c>
      <c r="B493" s="279"/>
      <c r="C493" s="116" t="s">
        <v>68</v>
      </c>
      <c r="D493" s="116" t="s">
        <v>56</v>
      </c>
      <c r="E493" s="122" t="s">
        <v>953</v>
      </c>
      <c r="F493" s="122" t="s">
        <v>219</v>
      </c>
      <c r="G493" s="121">
        <v>1071</v>
      </c>
      <c r="H493" s="151">
        <v>0</v>
      </c>
      <c r="I493" s="151">
        <v>100000</v>
      </c>
      <c r="J493" s="151">
        <v>0</v>
      </c>
      <c r="K493" s="151">
        <v>100000</v>
      </c>
      <c r="L493" s="152">
        <v>0</v>
      </c>
    </row>
    <row r="494" spans="1:12" ht="15" customHeight="1" x14ac:dyDescent="0.25">
      <c r="A494" s="278" t="s">
        <v>375</v>
      </c>
      <c r="B494" s="279"/>
      <c r="C494" s="116" t="s">
        <v>68</v>
      </c>
      <c r="D494" s="116" t="s">
        <v>84</v>
      </c>
      <c r="E494" s="117"/>
      <c r="F494" s="117"/>
      <c r="G494" s="121">
        <v>1651916750</v>
      </c>
      <c r="H494" s="151">
        <v>0</v>
      </c>
      <c r="I494" s="151">
        <v>1467698530</v>
      </c>
      <c r="J494" s="151">
        <v>0</v>
      </c>
      <c r="K494" s="151">
        <v>1763053740</v>
      </c>
      <c r="L494" s="152">
        <v>0</v>
      </c>
    </row>
    <row r="495" spans="1:12" ht="23.25" customHeight="1" x14ac:dyDescent="0.25">
      <c r="A495" s="278" t="s">
        <v>374</v>
      </c>
      <c r="B495" s="279"/>
      <c r="C495" s="116" t="s">
        <v>68</v>
      </c>
      <c r="D495" s="116" t="s">
        <v>84</v>
      </c>
      <c r="E495" s="116" t="s">
        <v>373</v>
      </c>
      <c r="F495" s="116"/>
      <c r="G495" s="121">
        <v>50215700</v>
      </c>
      <c r="H495" s="151">
        <v>0</v>
      </c>
      <c r="I495" s="151">
        <v>50215700</v>
      </c>
      <c r="J495" s="151">
        <v>0</v>
      </c>
      <c r="K495" s="151">
        <v>50215700</v>
      </c>
      <c r="L495" s="152">
        <v>0</v>
      </c>
    </row>
    <row r="496" spans="1:12" ht="23.25" customHeight="1" x14ac:dyDescent="0.25">
      <c r="A496" s="278" t="s">
        <v>372</v>
      </c>
      <c r="B496" s="279"/>
      <c r="C496" s="116" t="s">
        <v>68</v>
      </c>
      <c r="D496" s="116" t="s">
        <v>84</v>
      </c>
      <c r="E496" s="122" t="s">
        <v>371</v>
      </c>
      <c r="F496" s="122"/>
      <c r="G496" s="121">
        <v>50215700</v>
      </c>
      <c r="H496" s="151">
        <v>0</v>
      </c>
      <c r="I496" s="151">
        <v>50215700</v>
      </c>
      <c r="J496" s="151">
        <v>0</v>
      </c>
      <c r="K496" s="151">
        <v>50215700</v>
      </c>
      <c r="L496" s="152">
        <v>0</v>
      </c>
    </row>
    <row r="497" spans="1:12" ht="15" customHeight="1" x14ac:dyDescent="0.25">
      <c r="A497" s="278" t="s">
        <v>946</v>
      </c>
      <c r="B497" s="279"/>
      <c r="C497" s="116" t="s">
        <v>68</v>
      </c>
      <c r="D497" s="116" t="s">
        <v>84</v>
      </c>
      <c r="E497" s="122" t="s">
        <v>370</v>
      </c>
      <c r="F497" s="123"/>
      <c r="G497" s="121">
        <v>50215700</v>
      </c>
      <c r="H497" s="151">
        <v>0</v>
      </c>
      <c r="I497" s="151">
        <v>50215700</v>
      </c>
      <c r="J497" s="151">
        <v>0</v>
      </c>
      <c r="K497" s="151">
        <v>50215700</v>
      </c>
      <c r="L497" s="152">
        <v>0</v>
      </c>
    </row>
    <row r="498" spans="1:12" ht="15" customHeight="1" x14ac:dyDescent="0.25">
      <c r="A498" s="278" t="s">
        <v>964</v>
      </c>
      <c r="B498" s="279"/>
      <c r="C498" s="116" t="s">
        <v>68</v>
      </c>
      <c r="D498" s="116" t="s">
        <v>84</v>
      </c>
      <c r="E498" s="122" t="s">
        <v>965</v>
      </c>
      <c r="F498" s="123"/>
      <c r="G498" s="121">
        <v>39778100</v>
      </c>
      <c r="H498" s="151">
        <v>0</v>
      </c>
      <c r="I498" s="151">
        <v>39778100</v>
      </c>
      <c r="J498" s="151">
        <v>0</v>
      </c>
      <c r="K498" s="151">
        <v>39778100</v>
      </c>
      <c r="L498" s="152">
        <v>0</v>
      </c>
    </row>
    <row r="499" spans="1:12" ht="45.75" customHeight="1" x14ac:dyDescent="0.25">
      <c r="A499" s="278" t="s">
        <v>111</v>
      </c>
      <c r="B499" s="279"/>
      <c r="C499" s="116" t="s">
        <v>68</v>
      </c>
      <c r="D499" s="116" t="s">
        <v>84</v>
      </c>
      <c r="E499" s="122" t="s">
        <v>965</v>
      </c>
      <c r="F499" s="122" t="s">
        <v>110</v>
      </c>
      <c r="G499" s="121">
        <v>28750790</v>
      </c>
      <c r="H499" s="151">
        <v>0</v>
      </c>
      <c r="I499" s="151">
        <v>28750790</v>
      </c>
      <c r="J499" s="151">
        <v>0</v>
      </c>
      <c r="K499" s="151">
        <v>28750790</v>
      </c>
      <c r="L499" s="152">
        <v>0</v>
      </c>
    </row>
    <row r="500" spans="1:12" ht="15" customHeight="1" x14ac:dyDescent="0.25">
      <c r="A500" s="278" t="s">
        <v>109</v>
      </c>
      <c r="B500" s="279"/>
      <c r="C500" s="116" t="s">
        <v>68</v>
      </c>
      <c r="D500" s="116" t="s">
        <v>84</v>
      </c>
      <c r="E500" s="122" t="s">
        <v>965</v>
      </c>
      <c r="F500" s="122" t="s">
        <v>108</v>
      </c>
      <c r="G500" s="121">
        <v>28750790</v>
      </c>
      <c r="H500" s="151">
        <v>0</v>
      </c>
      <c r="I500" s="151">
        <v>28750790</v>
      </c>
      <c r="J500" s="151">
        <v>0</v>
      </c>
      <c r="K500" s="151">
        <v>28750790</v>
      </c>
      <c r="L500" s="152">
        <v>0</v>
      </c>
    </row>
    <row r="501" spans="1:12" ht="23.25" customHeight="1" x14ac:dyDescent="0.25">
      <c r="A501" s="278" t="s">
        <v>107</v>
      </c>
      <c r="B501" s="279"/>
      <c r="C501" s="116" t="s">
        <v>68</v>
      </c>
      <c r="D501" s="116" t="s">
        <v>84</v>
      </c>
      <c r="E501" s="122" t="s">
        <v>965</v>
      </c>
      <c r="F501" s="122" t="s">
        <v>106</v>
      </c>
      <c r="G501" s="121">
        <v>10916110</v>
      </c>
      <c r="H501" s="151">
        <v>0</v>
      </c>
      <c r="I501" s="151">
        <v>10916110</v>
      </c>
      <c r="J501" s="151">
        <v>0</v>
      </c>
      <c r="K501" s="151">
        <v>10916110</v>
      </c>
      <c r="L501" s="152">
        <v>0</v>
      </c>
    </row>
    <row r="502" spans="1:12" ht="23.25" customHeight="1" x14ac:dyDescent="0.25">
      <c r="A502" s="278" t="s">
        <v>105</v>
      </c>
      <c r="B502" s="279"/>
      <c r="C502" s="116" t="s">
        <v>68</v>
      </c>
      <c r="D502" s="116" t="s">
        <v>84</v>
      </c>
      <c r="E502" s="122" t="s">
        <v>965</v>
      </c>
      <c r="F502" s="122" t="s">
        <v>104</v>
      </c>
      <c r="G502" s="121">
        <v>10916110</v>
      </c>
      <c r="H502" s="151">
        <v>0</v>
      </c>
      <c r="I502" s="151">
        <v>10916110</v>
      </c>
      <c r="J502" s="151">
        <v>0</v>
      </c>
      <c r="K502" s="151">
        <v>10916110</v>
      </c>
      <c r="L502" s="152">
        <v>0</v>
      </c>
    </row>
    <row r="503" spans="1:12" ht="15" customHeight="1" x14ac:dyDescent="0.25">
      <c r="A503" s="278" t="s">
        <v>221</v>
      </c>
      <c r="B503" s="279"/>
      <c r="C503" s="116" t="s">
        <v>68</v>
      </c>
      <c r="D503" s="116" t="s">
        <v>84</v>
      </c>
      <c r="E503" s="122" t="s">
        <v>965</v>
      </c>
      <c r="F503" s="122" t="s">
        <v>64</v>
      </c>
      <c r="G503" s="121">
        <v>111200</v>
      </c>
      <c r="H503" s="151">
        <v>0</v>
      </c>
      <c r="I503" s="151">
        <v>111200</v>
      </c>
      <c r="J503" s="151">
        <v>0</v>
      </c>
      <c r="K503" s="151">
        <v>111200</v>
      </c>
      <c r="L503" s="152">
        <v>0</v>
      </c>
    </row>
    <row r="504" spans="1:12" ht="15" customHeight="1" x14ac:dyDescent="0.25">
      <c r="A504" s="278" t="s">
        <v>220</v>
      </c>
      <c r="B504" s="279"/>
      <c r="C504" s="116" t="s">
        <v>68</v>
      </c>
      <c r="D504" s="116" t="s">
        <v>84</v>
      </c>
      <c r="E504" s="122" t="s">
        <v>965</v>
      </c>
      <c r="F504" s="122" t="s">
        <v>219</v>
      </c>
      <c r="G504" s="121">
        <v>111200</v>
      </c>
      <c r="H504" s="151">
        <v>0</v>
      </c>
      <c r="I504" s="151">
        <v>111200</v>
      </c>
      <c r="J504" s="151">
        <v>0</v>
      </c>
      <c r="K504" s="151">
        <v>111200</v>
      </c>
      <c r="L504" s="152">
        <v>0</v>
      </c>
    </row>
    <row r="505" spans="1:12" ht="23.25" customHeight="1" x14ac:dyDescent="0.25">
      <c r="A505" s="278" t="s">
        <v>966</v>
      </c>
      <c r="B505" s="279"/>
      <c r="C505" s="116" t="s">
        <v>68</v>
      </c>
      <c r="D505" s="116" t="s">
        <v>84</v>
      </c>
      <c r="E505" s="122" t="s">
        <v>967</v>
      </c>
      <c r="F505" s="123"/>
      <c r="G505" s="121">
        <v>10437600</v>
      </c>
      <c r="H505" s="151">
        <v>0</v>
      </c>
      <c r="I505" s="151">
        <v>10437600</v>
      </c>
      <c r="J505" s="151">
        <v>0</v>
      </c>
      <c r="K505" s="151">
        <v>10437600</v>
      </c>
      <c r="L505" s="152">
        <v>0</v>
      </c>
    </row>
    <row r="506" spans="1:12" ht="45.75" customHeight="1" x14ac:dyDescent="0.25">
      <c r="A506" s="278" t="s">
        <v>111</v>
      </c>
      <c r="B506" s="279"/>
      <c r="C506" s="116" t="s">
        <v>68</v>
      </c>
      <c r="D506" s="116" t="s">
        <v>84</v>
      </c>
      <c r="E506" s="122" t="s">
        <v>967</v>
      </c>
      <c r="F506" s="122" t="s">
        <v>110</v>
      </c>
      <c r="G506" s="121">
        <v>9812600</v>
      </c>
      <c r="H506" s="151">
        <v>0</v>
      </c>
      <c r="I506" s="151">
        <v>9812600</v>
      </c>
      <c r="J506" s="151">
        <v>0</v>
      </c>
      <c r="K506" s="151">
        <v>9812600</v>
      </c>
      <c r="L506" s="152">
        <v>0</v>
      </c>
    </row>
    <row r="507" spans="1:12" ht="15" customHeight="1" x14ac:dyDescent="0.25">
      <c r="A507" s="278" t="s">
        <v>109</v>
      </c>
      <c r="B507" s="279"/>
      <c r="C507" s="116" t="s">
        <v>68</v>
      </c>
      <c r="D507" s="116" t="s">
        <v>84</v>
      </c>
      <c r="E507" s="122" t="s">
        <v>967</v>
      </c>
      <c r="F507" s="122" t="s">
        <v>108</v>
      </c>
      <c r="G507" s="121">
        <v>9812600</v>
      </c>
      <c r="H507" s="151">
        <v>0</v>
      </c>
      <c r="I507" s="151">
        <v>9812600</v>
      </c>
      <c r="J507" s="151">
        <v>0</v>
      </c>
      <c r="K507" s="151">
        <v>9812600</v>
      </c>
      <c r="L507" s="152">
        <v>0</v>
      </c>
    </row>
    <row r="508" spans="1:12" ht="23.25" customHeight="1" x14ac:dyDescent="0.25">
      <c r="A508" s="278" t="s">
        <v>107</v>
      </c>
      <c r="B508" s="279"/>
      <c r="C508" s="116" t="s">
        <v>68</v>
      </c>
      <c r="D508" s="116" t="s">
        <v>84</v>
      </c>
      <c r="E508" s="122" t="s">
        <v>967</v>
      </c>
      <c r="F508" s="122" t="s">
        <v>106</v>
      </c>
      <c r="G508" s="121">
        <v>625000</v>
      </c>
      <c r="H508" s="151">
        <v>0</v>
      </c>
      <c r="I508" s="151">
        <v>625000</v>
      </c>
      <c r="J508" s="151">
        <v>0</v>
      </c>
      <c r="K508" s="151">
        <v>625000</v>
      </c>
      <c r="L508" s="152">
        <v>0</v>
      </c>
    </row>
    <row r="509" spans="1:12" ht="23.25" customHeight="1" x14ac:dyDescent="0.25">
      <c r="A509" s="278" t="s">
        <v>105</v>
      </c>
      <c r="B509" s="279"/>
      <c r="C509" s="116" t="s">
        <v>68</v>
      </c>
      <c r="D509" s="116" t="s">
        <v>84</v>
      </c>
      <c r="E509" s="122" t="s">
        <v>967</v>
      </c>
      <c r="F509" s="122" t="s">
        <v>104</v>
      </c>
      <c r="G509" s="121">
        <v>625000</v>
      </c>
      <c r="H509" s="151">
        <v>0</v>
      </c>
      <c r="I509" s="151">
        <v>625000</v>
      </c>
      <c r="J509" s="151">
        <v>0</v>
      </c>
      <c r="K509" s="151">
        <v>625000</v>
      </c>
      <c r="L509" s="152">
        <v>0</v>
      </c>
    </row>
    <row r="510" spans="1:12" ht="34.5" customHeight="1" x14ac:dyDescent="0.25">
      <c r="A510" s="278" t="s">
        <v>175</v>
      </c>
      <c r="B510" s="279"/>
      <c r="C510" s="116" t="s">
        <v>68</v>
      </c>
      <c r="D510" s="116" t="s">
        <v>84</v>
      </c>
      <c r="E510" s="116" t="s">
        <v>174</v>
      </c>
      <c r="F510" s="116"/>
      <c r="G510" s="121">
        <v>8000000</v>
      </c>
      <c r="H510" s="151">
        <v>0</v>
      </c>
      <c r="I510" s="151">
        <v>8000000</v>
      </c>
      <c r="J510" s="151">
        <v>0</v>
      </c>
      <c r="K510" s="151">
        <v>8000000</v>
      </c>
      <c r="L510" s="152">
        <v>0</v>
      </c>
    </row>
    <row r="511" spans="1:12" ht="15" customHeight="1" x14ac:dyDescent="0.25">
      <c r="A511" s="278" t="s">
        <v>968</v>
      </c>
      <c r="B511" s="279"/>
      <c r="C511" s="116" t="s">
        <v>68</v>
      </c>
      <c r="D511" s="116" t="s">
        <v>84</v>
      </c>
      <c r="E511" s="122" t="s">
        <v>695</v>
      </c>
      <c r="F511" s="122"/>
      <c r="G511" s="121">
        <v>8000000</v>
      </c>
      <c r="H511" s="151">
        <v>0</v>
      </c>
      <c r="I511" s="151">
        <v>8000000</v>
      </c>
      <c r="J511" s="151">
        <v>0</v>
      </c>
      <c r="K511" s="151">
        <v>8000000</v>
      </c>
      <c r="L511" s="152">
        <v>0</v>
      </c>
    </row>
    <row r="512" spans="1:12" ht="23.25" customHeight="1" x14ac:dyDescent="0.25">
      <c r="A512" s="278" t="s">
        <v>969</v>
      </c>
      <c r="B512" s="279"/>
      <c r="C512" s="116" t="s">
        <v>68</v>
      </c>
      <c r="D512" s="116" t="s">
        <v>84</v>
      </c>
      <c r="E512" s="122" t="s">
        <v>970</v>
      </c>
      <c r="F512" s="123"/>
      <c r="G512" s="121">
        <v>8000000</v>
      </c>
      <c r="H512" s="151">
        <v>0</v>
      </c>
      <c r="I512" s="151">
        <v>8000000</v>
      </c>
      <c r="J512" s="151">
        <v>0</v>
      </c>
      <c r="K512" s="151">
        <v>8000000</v>
      </c>
      <c r="L512" s="152">
        <v>0</v>
      </c>
    </row>
    <row r="513" spans="1:12" ht="34.5" customHeight="1" x14ac:dyDescent="0.25">
      <c r="A513" s="278" t="s">
        <v>971</v>
      </c>
      <c r="B513" s="279"/>
      <c r="C513" s="116" t="s">
        <v>68</v>
      </c>
      <c r="D513" s="116" t="s">
        <v>84</v>
      </c>
      <c r="E513" s="122" t="s">
        <v>972</v>
      </c>
      <c r="F513" s="123"/>
      <c r="G513" s="121">
        <v>8000000</v>
      </c>
      <c r="H513" s="151">
        <v>0</v>
      </c>
      <c r="I513" s="151">
        <v>8000000</v>
      </c>
      <c r="J513" s="151">
        <v>0</v>
      </c>
      <c r="K513" s="151">
        <v>8000000</v>
      </c>
      <c r="L513" s="152">
        <v>0</v>
      </c>
    </row>
    <row r="514" spans="1:12" ht="23.25" customHeight="1" x14ac:dyDescent="0.25">
      <c r="A514" s="278" t="s">
        <v>107</v>
      </c>
      <c r="B514" s="279"/>
      <c r="C514" s="116" t="s">
        <v>68</v>
      </c>
      <c r="D514" s="116" t="s">
        <v>84</v>
      </c>
      <c r="E514" s="122" t="s">
        <v>972</v>
      </c>
      <c r="F514" s="122" t="s">
        <v>106</v>
      </c>
      <c r="G514" s="121">
        <v>8000000</v>
      </c>
      <c r="H514" s="151">
        <v>0</v>
      </c>
      <c r="I514" s="151">
        <v>8000000</v>
      </c>
      <c r="J514" s="151">
        <v>0</v>
      </c>
      <c r="K514" s="151">
        <v>8000000</v>
      </c>
      <c r="L514" s="152">
        <v>0</v>
      </c>
    </row>
    <row r="515" spans="1:12" ht="23.25" customHeight="1" x14ac:dyDescent="0.25">
      <c r="A515" s="278" t="s">
        <v>105</v>
      </c>
      <c r="B515" s="279"/>
      <c r="C515" s="116" t="s">
        <v>68</v>
      </c>
      <c r="D515" s="116" t="s">
        <v>84</v>
      </c>
      <c r="E515" s="122" t="s">
        <v>972</v>
      </c>
      <c r="F515" s="122" t="s">
        <v>104</v>
      </c>
      <c r="G515" s="121">
        <v>8000000</v>
      </c>
      <c r="H515" s="151">
        <v>0</v>
      </c>
      <c r="I515" s="151">
        <v>8000000</v>
      </c>
      <c r="J515" s="151">
        <v>0</v>
      </c>
      <c r="K515" s="151">
        <v>8000000</v>
      </c>
      <c r="L515" s="152">
        <v>0</v>
      </c>
    </row>
    <row r="516" spans="1:12" ht="23.25" customHeight="1" x14ac:dyDescent="0.25">
      <c r="A516" s="278" t="s">
        <v>364</v>
      </c>
      <c r="B516" s="279"/>
      <c r="C516" s="116" t="s">
        <v>68</v>
      </c>
      <c r="D516" s="116" t="s">
        <v>84</v>
      </c>
      <c r="E516" s="116" t="s">
        <v>363</v>
      </c>
      <c r="F516" s="116"/>
      <c r="G516" s="121">
        <v>1593701050</v>
      </c>
      <c r="H516" s="151">
        <v>0</v>
      </c>
      <c r="I516" s="151">
        <v>1409482830</v>
      </c>
      <c r="J516" s="151">
        <v>0</v>
      </c>
      <c r="K516" s="151">
        <v>1704838040</v>
      </c>
      <c r="L516" s="152">
        <v>0</v>
      </c>
    </row>
    <row r="517" spans="1:12" ht="15" customHeight="1" x14ac:dyDescent="0.25">
      <c r="A517" s="278" t="s">
        <v>362</v>
      </c>
      <c r="B517" s="279"/>
      <c r="C517" s="116" t="s">
        <v>68</v>
      </c>
      <c r="D517" s="116" t="s">
        <v>84</v>
      </c>
      <c r="E517" s="122" t="s">
        <v>361</v>
      </c>
      <c r="F517" s="122"/>
      <c r="G517" s="121">
        <v>318613220</v>
      </c>
      <c r="H517" s="151">
        <v>0</v>
      </c>
      <c r="I517" s="151">
        <v>221000000</v>
      </c>
      <c r="J517" s="151">
        <v>0</v>
      </c>
      <c r="K517" s="151">
        <v>300000000</v>
      </c>
      <c r="L517" s="152">
        <v>0</v>
      </c>
    </row>
    <row r="518" spans="1:12" ht="23.25" customHeight="1" x14ac:dyDescent="0.25">
      <c r="A518" s="278" t="s">
        <v>360</v>
      </c>
      <c r="B518" s="279"/>
      <c r="C518" s="116" t="s">
        <v>68</v>
      </c>
      <c r="D518" s="116" t="s">
        <v>84</v>
      </c>
      <c r="E518" s="122" t="s">
        <v>359</v>
      </c>
      <c r="F518" s="123"/>
      <c r="G518" s="121">
        <v>318613220</v>
      </c>
      <c r="H518" s="151">
        <v>0</v>
      </c>
      <c r="I518" s="151">
        <v>0</v>
      </c>
      <c r="J518" s="151">
        <v>0</v>
      </c>
      <c r="K518" s="151">
        <v>0</v>
      </c>
      <c r="L518" s="152">
        <v>0</v>
      </c>
    </row>
    <row r="519" spans="1:12" ht="34.5" customHeight="1" x14ac:dyDescent="0.25">
      <c r="A519" s="278" t="s">
        <v>973</v>
      </c>
      <c r="B519" s="279"/>
      <c r="C519" s="116" t="s">
        <v>68</v>
      </c>
      <c r="D519" s="116" t="s">
        <v>84</v>
      </c>
      <c r="E519" s="122" t="s">
        <v>974</v>
      </c>
      <c r="F519" s="123"/>
      <c r="G519" s="121">
        <v>166546250</v>
      </c>
      <c r="H519" s="151">
        <v>0</v>
      </c>
      <c r="I519" s="151">
        <v>0</v>
      </c>
      <c r="J519" s="151">
        <v>0</v>
      </c>
      <c r="K519" s="151">
        <v>0</v>
      </c>
      <c r="L519" s="152">
        <v>0</v>
      </c>
    </row>
    <row r="520" spans="1:12" ht="23.25" customHeight="1" x14ac:dyDescent="0.25">
      <c r="A520" s="278" t="s">
        <v>107</v>
      </c>
      <c r="B520" s="279"/>
      <c r="C520" s="116" t="s">
        <v>68</v>
      </c>
      <c r="D520" s="116" t="s">
        <v>84</v>
      </c>
      <c r="E520" s="122" t="s">
        <v>974</v>
      </c>
      <c r="F520" s="122" t="s">
        <v>106</v>
      </c>
      <c r="G520" s="121">
        <v>166546250</v>
      </c>
      <c r="H520" s="151">
        <v>0</v>
      </c>
      <c r="I520" s="151">
        <v>0</v>
      </c>
      <c r="J520" s="151">
        <v>0</v>
      </c>
      <c r="K520" s="151">
        <v>0</v>
      </c>
      <c r="L520" s="152">
        <v>0</v>
      </c>
    </row>
    <row r="521" spans="1:12" ht="23.25" customHeight="1" x14ac:dyDescent="0.25">
      <c r="A521" s="278" t="s">
        <v>105</v>
      </c>
      <c r="B521" s="279"/>
      <c r="C521" s="116" t="s">
        <v>68</v>
      </c>
      <c r="D521" s="116" t="s">
        <v>84</v>
      </c>
      <c r="E521" s="122" t="s">
        <v>974</v>
      </c>
      <c r="F521" s="122" t="s">
        <v>104</v>
      </c>
      <c r="G521" s="121">
        <v>166546250</v>
      </c>
      <c r="H521" s="151">
        <v>0</v>
      </c>
      <c r="I521" s="151">
        <v>0</v>
      </c>
      <c r="J521" s="151">
        <v>0</v>
      </c>
      <c r="K521" s="151">
        <v>0</v>
      </c>
      <c r="L521" s="152">
        <v>0</v>
      </c>
    </row>
    <row r="522" spans="1:12" ht="34.5" customHeight="1" x14ac:dyDescent="0.25">
      <c r="A522" s="278" t="s">
        <v>975</v>
      </c>
      <c r="B522" s="279"/>
      <c r="C522" s="116" t="s">
        <v>68</v>
      </c>
      <c r="D522" s="116" t="s">
        <v>84</v>
      </c>
      <c r="E522" s="122" t="s">
        <v>976</v>
      </c>
      <c r="F522" s="123"/>
      <c r="G522" s="121">
        <v>3000000</v>
      </c>
      <c r="H522" s="151">
        <v>0</v>
      </c>
      <c r="I522" s="151">
        <v>0</v>
      </c>
      <c r="J522" s="151">
        <v>0</v>
      </c>
      <c r="K522" s="151">
        <v>0</v>
      </c>
      <c r="L522" s="152">
        <v>0</v>
      </c>
    </row>
    <row r="523" spans="1:12" ht="23.25" customHeight="1" x14ac:dyDescent="0.25">
      <c r="A523" s="278" t="s">
        <v>107</v>
      </c>
      <c r="B523" s="279"/>
      <c r="C523" s="116" t="s">
        <v>68</v>
      </c>
      <c r="D523" s="116" t="s">
        <v>84</v>
      </c>
      <c r="E523" s="122" t="s">
        <v>976</v>
      </c>
      <c r="F523" s="122" t="s">
        <v>106</v>
      </c>
      <c r="G523" s="121">
        <v>3000000</v>
      </c>
      <c r="H523" s="151">
        <v>0</v>
      </c>
      <c r="I523" s="151">
        <v>0</v>
      </c>
      <c r="J523" s="151">
        <v>0</v>
      </c>
      <c r="K523" s="151">
        <v>0</v>
      </c>
      <c r="L523" s="152">
        <v>0</v>
      </c>
    </row>
    <row r="524" spans="1:12" ht="23.25" customHeight="1" x14ac:dyDescent="0.25">
      <c r="A524" s="278" t="s">
        <v>105</v>
      </c>
      <c r="B524" s="279"/>
      <c r="C524" s="116" t="s">
        <v>68</v>
      </c>
      <c r="D524" s="116" t="s">
        <v>84</v>
      </c>
      <c r="E524" s="122" t="s">
        <v>976</v>
      </c>
      <c r="F524" s="122" t="s">
        <v>104</v>
      </c>
      <c r="G524" s="121">
        <v>3000000</v>
      </c>
      <c r="H524" s="151">
        <v>0</v>
      </c>
      <c r="I524" s="151">
        <v>0</v>
      </c>
      <c r="J524" s="151">
        <v>0</v>
      </c>
      <c r="K524" s="151">
        <v>0</v>
      </c>
      <c r="L524" s="152">
        <v>0</v>
      </c>
    </row>
    <row r="525" spans="1:12" ht="34.5" customHeight="1" x14ac:dyDescent="0.25">
      <c r="A525" s="278" t="s">
        <v>977</v>
      </c>
      <c r="B525" s="279"/>
      <c r="C525" s="116" t="s">
        <v>68</v>
      </c>
      <c r="D525" s="116" t="s">
        <v>84</v>
      </c>
      <c r="E525" s="122" t="s">
        <v>978</v>
      </c>
      <c r="F525" s="123"/>
      <c r="G525" s="121">
        <v>7000000</v>
      </c>
      <c r="H525" s="151">
        <v>0</v>
      </c>
      <c r="I525" s="151">
        <v>0</v>
      </c>
      <c r="J525" s="151">
        <v>0</v>
      </c>
      <c r="K525" s="151">
        <v>0</v>
      </c>
      <c r="L525" s="152">
        <v>0</v>
      </c>
    </row>
    <row r="526" spans="1:12" ht="23.25" customHeight="1" x14ac:dyDescent="0.25">
      <c r="A526" s="278" t="s">
        <v>107</v>
      </c>
      <c r="B526" s="279"/>
      <c r="C526" s="116" t="s">
        <v>68</v>
      </c>
      <c r="D526" s="116" t="s">
        <v>84</v>
      </c>
      <c r="E526" s="122" t="s">
        <v>978</v>
      </c>
      <c r="F526" s="122" t="s">
        <v>106</v>
      </c>
      <c r="G526" s="121">
        <v>7000000</v>
      </c>
      <c r="H526" s="151">
        <v>0</v>
      </c>
      <c r="I526" s="151">
        <v>0</v>
      </c>
      <c r="J526" s="151">
        <v>0</v>
      </c>
      <c r="K526" s="151">
        <v>0</v>
      </c>
      <c r="L526" s="152">
        <v>0</v>
      </c>
    </row>
    <row r="527" spans="1:12" ht="23.25" customHeight="1" x14ac:dyDescent="0.25">
      <c r="A527" s="278" t="s">
        <v>105</v>
      </c>
      <c r="B527" s="279"/>
      <c r="C527" s="116" t="s">
        <v>68</v>
      </c>
      <c r="D527" s="116" t="s">
        <v>84</v>
      </c>
      <c r="E527" s="122" t="s">
        <v>978</v>
      </c>
      <c r="F527" s="122" t="s">
        <v>104</v>
      </c>
      <c r="G527" s="121">
        <v>7000000</v>
      </c>
      <c r="H527" s="151">
        <v>0</v>
      </c>
      <c r="I527" s="151">
        <v>0</v>
      </c>
      <c r="J527" s="151">
        <v>0</v>
      </c>
      <c r="K527" s="151">
        <v>0</v>
      </c>
      <c r="L527" s="152">
        <v>0</v>
      </c>
    </row>
    <row r="528" spans="1:12" ht="23.25" customHeight="1" x14ac:dyDescent="0.25">
      <c r="A528" s="278" t="s">
        <v>979</v>
      </c>
      <c r="B528" s="279"/>
      <c r="C528" s="116" t="s">
        <v>68</v>
      </c>
      <c r="D528" s="116" t="s">
        <v>84</v>
      </c>
      <c r="E528" s="122" t="s">
        <v>980</v>
      </c>
      <c r="F528" s="123"/>
      <c r="G528" s="121">
        <v>61985000</v>
      </c>
      <c r="H528" s="151">
        <v>0</v>
      </c>
      <c r="I528" s="151">
        <v>0</v>
      </c>
      <c r="J528" s="151">
        <v>0</v>
      </c>
      <c r="K528" s="151">
        <v>0</v>
      </c>
      <c r="L528" s="152">
        <v>0</v>
      </c>
    </row>
    <row r="529" spans="1:12" ht="23.25" customHeight="1" x14ac:dyDescent="0.25">
      <c r="A529" s="278" t="s">
        <v>107</v>
      </c>
      <c r="B529" s="279"/>
      <c r="C529" s="116" t="s">
        <v>68</v>
      </c>
      <c r="D529" s="116" t="s">
        <v>84</v>
      </c>
      <c r="E529" s="122" t="s">
        <v>980</v>
      </c>
      <c r="F529" s="122" t="s">
        <v>106</v>
      </c>
      <c r="G529" s="121">
        <v>61985000</v>
      </c>
      <c r="H529" s="151">
        <v>0</v>
      </c>
      <c r="I529" s="151">
        <v>0</v>
      </c>
      <c r="J529" s="151">
        <v>0</v>
      </c>
      <c r="K529" s="151">
        <v>0</v>
      </c>
      <c r="L529" s="152">
        <v>0</v>
      </c>
    </row>
    <row r="530" spans="1:12" ht="23.25" customHeight="1" x14ac:dyDescent="0.25">
      <c r="A530" s="278" t="s">
        <v>105</v>
      </c>
      <c r="B530" s="279"/>
      <c r="C530" s="116" t="s">
        <v>68</v>
      </c>
      <c r="D530" s="116" t="s">
        <v>84</v>
      </c>
      <c r="E530" s="122" t="s">
        <v>980</v>
      </c>
      <c r="F530" s="122" t="s">
        <v>104</v>
      </c>
      <c r="G530" s="121">
        <v>61985000</v>
      </c>
      <c r="H530" s="151">
        <v>0</v>
      </c>
      <c r="I530" s="151">
        <v>0</v>
      </c>
      <c r="J530" s="151">
        <v>0</v>
      </c>
      <c r="K530" s="151">
        <v>0</v>
      </c>
      <c r="L530" s="152">
        <v>0</v>
      </c>
    </row>
    <row r="531" spans="1:12" ht="15" customHeight="1" x14ac:dyDescent="0.25">
      <c r="A531" s="278" t="s">
        <v>981</v>
      </c>
      <c r="B531" s="279"/>
      <c r="C531" s="116" t="s">
        <v>68</v>
      </c>
      <c r="D531" s="116" t="s">
        <v>84</v>
      </c>
      <c r="E531" s="122" t="s">
        <v>982</v>
      </c>
      <c r="F531" s="123"/>
      <c r="G531" s="121">
        <v>44728430</v>
      </c>
      <c r="H531" s="151">
        <v>0</v>
      </c>
      <c r="I531" s="151">
        <v>0</v>
      </c>
      <c r="J531" s="151">
        <v>0</v>
      </c>
      <c r="K531" s="151">
        <v>0</v>
      </c>
      <c r="L531" s="152">
        <v>0</v>
      </c>
    </row>
    <row r="532" spans="1:12" ht="23.25" customHeight="1" x14ac:dyDescent="0.25">
      <c r="A532" s="278" t="s">
        <v>107</v>
      </c>
      <c r="B532" s="279"/>
      <c r="C532" s="116" t="s">
        <v>68</v>
      </c>
      <c r="D532" s="116" t="s">
        <v>84</v>
      </c>
      <c r="E532" s="122" t="s">
        <v>982</v>
      </c>
      <c r="F532" s="122" t="s">
        <v>106</v>
      </c>
      <c r="G532" s="121">
        <v>44728430</v>
      </c>
      <c r="H532" s="151">
        <v>0</v>
      </c>
      <c r="I532" s="151">
        <v>0</v>
      </c>
      <c r="J532" s="151">
        <v>0</v>
      </c>
      <c r="K532" s="151">
        <v>0</v>
      </c>
      <c r="L532" s="152">
        <v>0</v>
      </c>
    </row>
    <row r="533" spans="1:12" ht="23.25" customHeight="1" x14ac:dyDescent="0.25">
      <c r="A533" s="278" t="s">
        <v>105</v>
      </c>
      <c r="B533" s="279"/>
      <c r="C533" s="116" t="s">
        <v>68</v>
      </c>
      <c r="D533" s="116" t="s">
        <v>84</v>
      </c>
      <c r="E533" s="122" t="s">
        <v>982</v>
      </c>
      <c r="F533" s="122" t="s">
        <v>104</v>
      </c>
      <c r="G533" s="121">
        <v>44728430</v>
      </c>
      <c r="H533" s="151">
        <v>0</v>
      </c>
      <c r="I533" s="151">
        <v>0</v>
      </c>
      <c r="J533" s="151">
        <v>0</v>
      </c>
      <c r="K533" s="151">
        <v>0</v>
      </c>
      <c r="L533" s="152">
        <v>0</v>
      </c>
    </row>
    <row r="534" spans="1:12" ht="23.25" customHeight="1" x14ac:dyDescent="0.25">
      <c r="A534" s="278" t="s">
        <v>983</v>
      </c>
      <c r="B534" s="279"/>
      <c r="C534" s="116" t="s">
        <v>68</v>
      </c>
      <c r="D534" s="116" t="s">
        <v>84</v>
      </c>
      <c r="E534" s="122" t="s">
        <v>984</v>
      </c>
      <c r="F534" s="123"/>
      <c r="G534" s="121">
        <v>35353540</v>
      </c>
      <c r="H534" s="151">
        <v>0</v>
      </c>
      <c r="I534" s="151">
        <v>0</v>
      </c>
      <c r="J534" s="151">
        <v>0</v>
      </c>
      <c r="K534" s="151">
        <v>0</v>
      </c>
      <c r="L534" s="152">
        <v>0</v>
      </c>
    </row>
    <row r="535" spans="1:12" ht="23.25" customHeight="1" x14ac:dyDescent="0.25">
      <c r="A535" s="278" t="s">
        <v>107</v>
      </c>
      <c r="B535" s="279"/>
      <c r="C535" s="116" t="s">
        <v>68</v>
      </c>
      <c r="D535" s="116" t="s">
        <v>84</v>
      </c>
      <c r="E535" s="122" t="s">
        <v>984</v>
      </c>
      <c r="F535" s="122" t="s">
        <v>106</v>
      </c>
      <c r="G535" s="121">
        <v>35353540</v>
      </c>
      <c r="H535" s="151">
        <v>0</v>
      </c>
      <c r="I535" s="151">
        <v>0</v>
      </c>
      <c r="J535" s="151">
        <v>0</v>
      </c>
      <c r="K535" s="151">
        <v>0</v>
      </c>
      <c r="L535" s="152">
        <v>0</v>
      </c>
    </row>
    <row r="536" spans="1:12" ht="23.25" customHeight="1" x14ac:dyDescent="0.25">
      <c r="A536" s="278" t="s">
        <v>105</v>
      </c>
      <c r="B536" s="279"/>
      <c r="C536" s="116" t="s">
        <v>68</v>
      </c>
      <c r="D536" s="116" t="s">
        <v>84</v>
      </c>
      <c r="E536" s="122" t="s">
        <v>984</v>
      </c>
      <c r="F536" s="122" t="s">
        <v>104</v>
      </c>
      <c r="G536" s="121">
        <v>35353540</v>
      </c>
      <c r="H536" s="151">
        <v>0</v>
      </c>
      <c r="I536" s="151">
        <v>0</v>
      </c>
      <c r="J536" s="151">
        <v>0</v>
      </c>
      <c r="K536" s="151">
        <v>0</v>
      </c>
      <c r="L536" s="152">
        <v>0</v>
      </c>
    </row>
    <row r="537" spans="1:12" ht="23.25" customHeight="1" x14ac:dyDescent="0.25">
      <c r="A537" s="278" t="s">
        <v>789</v>
      </c>
      <c r="B537" s="279"/>
      <c r="C537" s="116" t="s">
        <v>68</v>
      </c>
      <c r="D537" s="116" t="s">
        <v>84</v>
      </c>
      <c r="E537" s="122" t="s">
        <v>985</v>
      </c>
      <c r="F537" s="123"/>
      <c r="G537" s="121">
        <v>0</v>
      </c>
      <c r="H537" s="151">
        <v>0</v>
      </c>
      <c r="I537" s="151">
        <v>221000000</v>
      </c>
      <c r="J537" s="151">
        <v>0</v>
      </c>
      <c r="K537" s="151">
        <v>300000000</v>
      </c>
      <c r="L537" s="152">
        <v>0</v>
      </c>
    </row>
    <row r="538" spans="1:12" ht="23.25" customHeight="1" x14ac:dyDescent="0.25">
      <c r="A538" s="278" t="s">
        <v>986</v>
      </c>
      <c r="B538" s="279"/>
      <c r="C538" s="116" t="s">
        <v>68</v>
      </c>
      <c r="D538" s="116" t="s">
        <v>84</v>
      </c>
      <c r="E538" s="122" t="s">
        <v>987</v>
      </c>
      <c r="F538" s="123"/>
      <c r="G538" s="121">
        <v>0</v>
      </c>
      <c r="H538" s="151">
        <v>0</v>
      </c>
      <c r="I538" s="151">
        <v>0</v>
      </c>
      <c r="J538" s="151">
        <v>0</v>
      </c>
      <c r="K538" s="151">
        <v>300000000</v>
      </c>
      <c r="L538" s="152">
        <v>0</v>
      </c>
    </row>
    <row r="539" spans="1:12" ht="23.25" customHeight="1" x14ac:dyDescent="0.25">
      <c r="A539" s="278" t="s">
        <v>107</v>
      </c>
      <c r="B539" s="279"/>
      <c r="C539" s="116" t="s">
        <v>68</v>
      </c>
      <c r="D539" s="116" t="s">
        <v>84</v>
      </c>
      <c r="E539" s="122" t="s">
        <v>987</v>
      </c>
      <c r="F539" s="122" t="s">
        <v>106</v>
      </c>
      <c r="G539" s="121">
        <v>0</v>
      </c>
      <c r="H539" s="151">
        <v>0</v>
      </c>
      <c r="I539" s="151">
        <v>0</v>
      </c>
      <c r="J539" s="151">
        <v>0</v>
      </c>
      <c r="K539" s="151">
        <v>300000000</v>
      </c>
      <c r="L539" s="152">
        <v>0</v>
      </c>
    </row>
    <row r="540" spans="1:12" ht="23.25" customHeight="1" x14ac:dyDescent="0.25">
      <c r="A540" s="278" t="s">
        <v>105</v>
      </c>
      <c r="B540" s="279"/>
      <c r="C540" s="116" t="s">
        <v>68</v>
      </c>
      <c r="D540" s="116" t="s">
        <v>84</v>
      </c>
      <c r="E540" s="122" t="s">
        <v>987</v>
      </c>
      <c r="F540" s="122" t="s">
        <v>104</v>
      </c>
      <c r="G540" s="121">
        <v>0</v>
      </c>
      <c r="H540" s="151">
        <v>0</v>
      </c>
      <c r="I540" s="151">
        <v>0</v>
      </c>
      <c r="J540" s="151">
        <v>0</v>
      </c>
      <c r="K540" s="151">
        <v>300000000</v>
      </c>
      <c r="L540" s="152">
        <v>0</v>
      </c>
    </row>
    <row r="541" spans="1:12" ht="45.75" customHeight="1" x14ac:dyDescent="0.25">
      <c r="A541" s="278" t="s">
        <v>988</v>
      </c>
      <c r="B541" s="279"/>
      <c r="C541" s="116" t="s">
        <v>68</v>
      </c>
      <c r="D541" s="116" t="s">
        <v>84</v>
      </c>
      <c r="E541" s="122" t="s">
        <v>989</v>
      </c>
      <c r="F541" s="123"/>
      <c r="G541" s="121">
        <v>0</v>
      </c>
      <c r="H541" s="151">
        <v>0</v>
      </c>
      <c r="I541" s="151">
        <v>80000000</v>
      </c>
      <c r="J541" s="151">
        <v>0</v>
      </c>
      <c r="K541" s="151">
        <v>0</v>
      </c>
      <c r="L541" s="152">
        <v>0</v>
      </c>
    </row>
    <row r="542" spans="1:12" ht="23.25" customHeight="1" x14ac:dyDescent="0.25">
      <c r="A542" s="278" t="s">
        <v>107</v>
      </c>
      <c r="B542" s="279"/>
      <c r="C542" s="116" t="s">
        <v>68</v>
      </c>
      <c r="D542" s="116" t="s">
        <v>84</v>
      </c>
      <c r="E542" s="122" t="s">
        <v>989</v>
      </c>
      <c r="F542" s="122" t="s">
        <v>106</v>
      </c>
      <c r="G542" s="121">
        <v>0</v>
      </c>
      <c r="H542" s="151">
        <v>0</v>
      </c>
      <c r="I542" s="151">
        <v>80000000</v>
      </c>
      <c r="J542" s="151">
        <v>0</v>
      </c>
      <c r="K542" s="151">
        <v>0</v>
      </c>
      <c r="L542" s="152">
        <v>0</v>
      </c>
    </row>
    <row r="543" spans="1:12" ht="23.25" customHeight="1" x14ac:dyDescent="0.25">
      <c r="A543" s="278" t="s">
        <v>105</v>
      </c>
      <c r="B543" s="279"/>
      <c r="C543" s="116" t="s">
        <v>68</v>
      </c>
      <c r="D543" s="116" t="s">
        <v>84</v>
      </c>
      <c r="E543" s="122" t="s">
        <v>989</v>
      </c>
      <c r="F543" s="122" t="s">
        <v>104</v>
      </c>
      <c r="G543" s="121">
        <v>0</v>
      </c>
      <c r="H543" s="151">
        <v>0</v>
      </c>
      <c r="I543" s="151">
        <v>80000000</v>
      </c>
      <c r="J543" s="151">
        <v>0</v>
      </c>
      <c r="K543" s="151">
        <v>0</v>
      </c>
      <c r="L543" s="152">
        <v>0</v>
      </c>
    </row>
    <row r="544" spans="1:12" ht="34.5" customHeight="1" x14ac:dyDescent="0.25">
      <c r="A544" s="278" t="s">
        <v>990</v>
      </c>
      <c r="B544" s="279"/>
      <c r="C544" s="116" t="s">
        <v>68</v>
      </c>
      <c r="D544" s="116" t="s">
        <v>84</v>
      </c>
      <c r="E544" s="122" t="s">
        <v>991</v>
      </c>
      <c r="F544" s="123"/>
      <c r="G544" s="121">
        <v>0</v>
      </c>
      <c r="H544" s="151">
        <v>0</v>
      </c>
      <c r="I544" s="151">
        <v>141000000</v>
      </c>
      <c r="J544" s="151">
        <v>0</v>
      </c>
      <c r="K544" s="151">
        <v>0</v>
      </c>
      <c r="L544" s="152">
        <v>0</v>
      </c>
    </row>
    <row r="545" spans="1:12" ht="23.25" customHeight="1" x14ac:dyDescent="0.25">
      <c r="A545" s="278" t="s">
        <v>107</v>
      </c>
      <c r="B545" s="279"/>
      <c r="C545" s="116" t="s">
        <v>68</v>
      </c>
      <c r="D545" s="116" t="s">
        <v>84</v>
      </c>
      <c r="E545" s="122" t="s">
        <v>991</v>
      </c>
      <c r="F545" s="122" t="s">
        <v>106</v>
      </c>
      <c r="G545" s="121">
        <v>0</v>
      </c>
      <c r="H545" s="151">
        <v>0</v>
      </c>
      <c r="I545" s="151">
        <v>141000000</v>
      </c>
      <c r="J545" s="151">
        <v>0</v>
      </c>
      <c r="K545" s="151">
        <v>0</v>
      </c>
      <c r="L545" s="152">
        <v>0</v>
      </c>
    </row>
    <row r="546" spans="1:12" ht="23.25" customHeight="1" x14ac:dyDescent="0.25">
      <c r="A546" s="278" t="s">
        <v>105</v>
      </c>
      <c r="B546" s="279"/>
      <c r="C546" s="116" t="s">
        <v>68</v>
      </c>
      <c r="D546" s="116" t="s">
        <v>84</v>
      </c>
      <c r="E546" s="122" t="s">
        <v>991</v>
      </c>
      <c r="F546" s="122" t="s">
        <v>104</v>
      </c>
      <c r="G546" s="121">
        <v>0</v>
      </c>
      <c r="H546" s="151">
        <v>0</v>
      </c>
      <c r="I546" s="151">
        <v>141000000</v>
      </c>
      <c r="J546" s="151">
        <v>0</v>
      </c>
      <c r="K546" s="151">
        <v>0</v>
      </c>
      <c r="L546" s="152">
        <v>0</v>
      </c>
    </row>
    <row r="547" spans="1:12" ht="34.5" customHeight="1" x14ac:dyDescent="0.25">
      <c r="A547" s="278" t="s">
        <v>870</v>
      </c>
      <c r="B547" s="279"/>
      <c r="C547" s="116" t="s">
        <v>68</v>
      </c>
      <c r="D547" s="116" t="s">
        <v>84</v>
      </c>
      <c r="E547" s="122" t="s">
        <v>358</v>
      </c>
      <c r="F547" s="122"/>
      <c r="G547" s="121">
        <v>1167831530</v>
      </c>
      <c r="H547" s="151">
        <v>0</v>
      </c>
      <c r="I547" s="151">
        <v>1070104430</v>
      </c>
      <c r="J547" s="151">
        <v>0</v>
      </c>
      <c r="K547" s="151">
        <v>1286459640</v>
      </c>
      <c r="L547" s="152">
        <v>0</v>
      </c>
    </row>
    <row r="548" spans="1:12" ht="34.5" customHeight="1" x14ac:dyDescent="0.25">
      <c r="A548" s="278" t="s">
        <v>871</v>
      </c>
      <c r="B548" s="279"/>
      <c r="C548" s="116" t="s">
        <v>68</v>
      </c>
      <c r="D548" s="116" t="s">
        <v>84</v>
      </c>
      <c r="E548" s="122" t="s">
        <v>357</v>
      </c>
      <c r="F548" s="123"/>
      <c r="G548" s="121">
        <v>1109331530</v>
      </c>
      <c r="H548" s="151">
        <v>0</v>
      </c>
      <c r="I548" s="151">
        <v>1070104430</v>
      </c>
      <c r="J548" s="151">
        <v>0</v>
      </c>
      <c r="K548" s="151">
        <v>1286459640</v>
      </c>
      <c r="L548" s="152">
        <v>0</v>
      </c>
    </row>
    <row r="549" spans="1:12" ht="15" customHeight="1" x14ac:dyDescent="0.25">
      <c r="A549" s="278" t="s">
        <v>992</v>
      </c>
      <c r="B549" s="279"/>
      <c r="C549" s="116" t="s">
        <v>68</v>
      </c>
      <c r="D549" s="116" t="s">
        <v>84</v>
      </c>
      <c r="E549" s="122" t="s">
        <v>673</v>
      </c>
      <c r="F549" s="123"/>
      <c r="G549" s="121">
        <v>418590000</v>
      </c>
      <c r="H549" s="151">
        <v>0</v>
      </c>
      <c r="I549" s="151">
        <v>418590000</v>
      </c>
      <c r="J549" s="151">
        <v>0</v>
      </c>
      <c r="K549" s="151">
        <v>634944000</v>
      </c>
      <c r="L549" s="152">
        <v>0</v>
      </c>
    </row>
    <row r="550" spans="1:12" ht="23.25" customHeight="1" x14ac:dyDescent="0.25">
      <c r="A550" s="278" t="s">
        <v>107</v>
      </c>
      <c r="B550" s="279"/>
      <c r="C550" s="116" t="s">
        <v>68</v>
      </c>
      <c r="D550" s="116" t="s">
        <v>84</v>
      </c>
      <c r="E550" s="122" t="s">
        <v>673</v>
      </c>
      <c r="F550" s="122" t="s">
        <v>106</v>
      </c>
      <c r="G550" s="121">
        <v>80800000</v>
      </c>
      <c r="H550" s="151">
        <v>0</v>
      </c>
      <c r="I550" s="151">
        <v>80800000</v>
      </c>
      <c r="J550" s="151">
        <v>0</v>
      </c>
      <c r="K550" s="151">
        <v>204704000</v>
      </c>
      <c r="L550" s="152">
        <v>0</v>
      </c>
    </row>
    <row r="551" spans="1:12" ht="23.25" customHeight="1" x14ac:dyDescent="0.25">
      <c r="A551" s="278" t="s">
        <v>105</v>
      </c>
      <c r="B551" s="279"/>
      <c r="C551" s="116" t="s">
        <v>68</v>
      </c>
      <c r="D551" s="116" t="s">
        <v>84</v>
      </c>
      <c r="E551" s="122" t="s">
        <v>673</v>
      </c>
      <c r="F551" s="122" t="s">
        <v>104</v>
      </c>
      <c r="G551" s="121">
        <v>80800000</v>
      </c>
      <c r="H551" s="151">
        <v>0</v>
      </c>
      <c r="I551" s="151">
        <v>80800000</v>
      </c>
      <c r="J551" s="151">
        <v>0</v>
      </c>
      <c r="K551" s="151">
        <v>204704000</v>
      </c>
      <c r="L551" s="152">
        <v>0</v>
      </c>
    </row>
    <row r="552" spans="1:12" ht="23.25" customHeight="1" x14ac:dyDescent="0.25">
      <c r="A552" s="278" t="s">
        <v>97</v>
      </c>
      <c r="B552" s="279"/>
      <c r="C552" s="116" t="s">
        <v>68</v>
      </c>
      <c r="D552" s="116" t="s">
        <v>84</v>
      </c>
      <c r="E552" s="122" t="s">
        <v>673</v>
      </c>
      <c r="F552" s="122" t="s">
        <v>75</v>
      </c>
      <c r="G552" s="121">
        <v>337790000</v>
      </c>
      <c r="H552" s="151">
        <v>0</v>
      </c>
      <c r="I552" s="151">
        <v>337790000</v>
      </c>
      <c r="J552" s="151">
        <v>0</v>
      </c>
      <c r="K552" s="151">
        <v>430240000</v>
      </c>
      <c r="L552" s="152">
        <v>0</v>
      </c>
    </row>
    <row r="553" spans="1:12" ht="15" customHeight="1" x14ac:dyDescent="0.25">
      <c r="A553" s="278" t="s">
        <v>124</v>
      </c>
      <c r="B553" s="279"/>
      <c r="C553" s="116" t="s">
        <v>68</v>
      </c>
      <c r="D553" s="116" t="s">
        <v>84</v>
      </c>
      <c r="E553" s="122" t="s">
        <v>673</v>
      </c>
      <c r="F553" s="122" t="s">
        <v>78</v>
      </c>
      <c r="G553" s="121">
        <v>337790000</v>
      </c>
      <c r="H553" s="151">
        <v>0</v>
      </c>
      <c r="I553" s="151">
        <v>337790000</v>
      </c>
      <c r="J553" s="151">
        <v>0</v>
      </c>
      <c r="K553" s="151">
        <v>430240000</v>
      </c>
      <c r="L553" s="152">
        <v>0</v>
      </c>
    </row>
    <row r="554" spans="1:12" ht="15" customHeight="1" x14ac:dyDescent="0.25">
      <c r="A554" s="278" t="s">
        <v>993</v>
      </c>
      <c r="B554" s="279"/>
      <c r="C554" s="116" t="s">
        <v>68</v>
      </c>
      <c r="D554" s="116" t="s">
        <v>84</v>
      </c>
      <c r="E554" s="122" t="s">
        <v>994</v>
      </c>
      <c r="F554" s="123"/>
      <c r="G554" s="121">
        <v>200000000</v>
      </c>
      <c r="H554" s="151">
        <v>0</v>
      </c>
      <c r="I554" s="151">
        <v>150000000</v>
      </c>
      <c r="J554" s="151">
        <v>0</v>
      </c>
      <c r="K554" s="151">
        <v>150000000</v>
      </c>
      <c r="L554" s="152">
        <v>0</v>
      </c>
    </row>
    <row r="555" spans="1:12" ht="23.25" customHeight="1" x14ac:dyDescent="0.25">
      <c r="A555" s="278" t="s">
        <v>107</v>
      </c>
      <c r="B555" s="279"/>
      <c r="C555" s="116" t="s">
        <v>68</v>
      </c>
      <c r="D555" s="116" t="s">
        <v>84</v>
      </c>
      <c r="E555" s="122" t="s">
        <v>994</v>
      </c>
      <c r="F555" s="122" t="s">
        <v>106</v>
      </c>
      <c r="G555" s="121">
        <v>200000000</v>
      </c>
      <c r="H555" s="151">
        <v>0</v>
      </c>
      <c r="I555" s="151">
        <v>150000000</v>
      </c>
      <c r="J555" s="151">
        <v>0</v>
      </c>
      <c r="K555" s="151">
        <v>150000000</v>
      </c>
      <c r="L555" s="152">
        <v>0</v>
      </c>
    </row>
    <row r="556" spans="1:12" ht="23.25" customHeight="1" x14ac:dyDescent="0.25">
      <c r="A556" s="278" t="s">
        <v>105</v>
      </c>
      <c r="B556" s="279"/>
      <c r="C556" s="116" t="s">
        <v>68</v>
      </c>
      <c r="D556" s="116" t="s">
        <v>84</v>
      </c>
      <c r="E556" s="122" t="s">
        <v>994</v>
      </c>
      <c r="F556" s="122" t="s">
        <v>104</v>
      </c>
      <c r="G556" s="121">
        <v>200000000</v>
      </c>
      <c r="H556" s="151">
        <v>0</v>
      </c>
      <c r="I556" s="151">
        <v>150000000</v>
      </c>
      <c r="J556" s="151">
        <v>0</v>
      </c>
      <c r="K556" s="151">
        <v>150000000</v>
      </c>
      <c r="L556" s="152">
        <v>0</v>
      </c>
    </row>
    <row r="557" spans="1:12" ht="15" customHeight="1" x14ac:dyDescent="0.25">
      <c r="A557" s="278" t="s">
        <v>995</v>
      </c>
      <c r="B557" s="279"/>
      <c r="C557" s="116" t="s">
        <v>68</v>
      </c>
      <c r="D557" s="116" t="s">
        <v>84</v>
      </c>
      <c r="E557" s="122" t="s">
        <v>996</v>
      </c>
      <c r="F557" s="123"/>
      <c r="G557" s="121">
        <v>75500000</v>
      </c>
      <c r="H557" s="151">
        <v>0</v>
      </c>
      <c r="I557" s="151">
        <v>142200000</v>
      </c>
      <c r="J557" s="151">
        <v>0</v>
      </c>
      <c r="K557" s="151">
        <v>142200000</v>
      </c>
      <c r="L557" s="152">
        <v>0</v>
      </c>
    </row>
    <row r="558" spans="1:12" ht="23.25" customHeight="1" x14ac:dyDescent="0.25">
      <c r="A558" s="278" t="s">
        <v>107</v>
      </c>
      <c r="B558" s="279"/>
      <c r="C558" s="116" t="s">
        <v>68</v>
      </c>
      <c r="D558" s="116" t="s">
        <v>84</v>
      </c>
      <c r="E558" s="122" t="s">
        <v>996</v>
      </c>
      <c r="F558" s="122" t="s">
        <v>106</v>
      </c>
      <c r="G558" s="121">
        <v>75500000</v>
      </c>
      <c r="H558" s="151">
        <v>0</v>
      </c>
      <c r="I558" s="151">
        <v>142200000</v>
      </c>
      <c r="J558" s="151">
        <v>0</v>
      </c>
      <c r="K558" s="151">
        <v>142200000</v>
      </c>
      <c r="L558" s="152">
        <v>0</v>
      </c>
    </row>
    <row r="559" spans="1:12" ht="23.25" customHeight="1" x14ac:dyDescent="0.25">
      <c r="A559" s="278" t="s">
        <v>105</v>
      </c>
      <c r="B559" s="279"/>
      <c r="C559" s="116" t="s">
        <v>68</v>
      </c>
      <c r="D559" s="116" t="s">
        <v>84</v>
      </c>
      <c r="E559" s="122" t="s">
        <v>996</v>
      </c>
      <c r="F559" s="122" t="s">
        <v>104</v>
      </c>
      <c r="G559" s="121">
        <v>75500000</v>
      </c>
      <c r="H559" s="151">
        <v>0</v>
      </c>
      <c r="I559" s="151">
        <v>142200000</v>
      </c>
      <c r="J559" s="151">
        <v>0</v>
      </c>
      <c r="K559" s="151">
        <v>142200000</v>
      </c>
      <c r="L559" s="152">
        <v>0</v>
      </c>
    </row>
    <row r="560" spans="1:12" ht="15" customHeight="1" x14ac:dyDescent="0.25">
      <c r="A560" s="278" t="s">
        <v>655</v>
      </c>
      <c r="B560" s="279"/>
      <c r="C560" s="116" t="s">
        <v>68</v>
      </c>
      <c r="D560" s="116" t="s">
        <v>84</v>
      </c>
      <c r="E560" s="122" t="s">
        <v>654</v>
      </c>
      <c r="F560" s="123"/>
      <c r="G560" s="121">
        <v>500000</v>
      </c>
      <c r="H560" s="151">
        <v>0</v>
      </c>
      <c r="I560" s="151">
        <v>2237400</v>
      </c>
      <c r="J560" s="151">
        <v>0</v>
      </c>
      <c r="K560" s="151">
        <v>2237400</v>
      </c>
      <c r="L560" s="152">
        <v>0</v>
      </c>
    </row>
    <row r="561" spans="1:12" ht="23.25" customHeight="1" x14ac:dyDescent="0.25">
      <c r="A561" s="278" t="s">
        <v>107</v>
      </c>
      <c r="B561" s="279"/>
      <c r="C561" s="116" t="s">
        <v>68</v>
      </c>
      <c r="D561" s="116" t="s">
        <v>84</v>
      </c>
      <c r="E561" s="122" t="s">
        <v>654</v>
      </c>
      <c r="F561" s="122" t="s">
        <v>106</v>
      </c>
      <c r="G561" s="121">
        <v>300000</v>
      </c>
      <c r="H561" s="151">
        <v>0</v>
      </c>
      <c r="I561" s="151">
        <v>2037400</v>
      </c>
      <c r="J561" s="151">
        <v>0</v>
      </c>
      <c r="K561" s="151">
        <v>2037400</v>
      </c>
      <c r="L561" s="152">
        <v>0</v>
      </c>
    </row>
    <row r="562" spans="1:12" ht="23.25" customHeight="1" x14ac:dyDescent="0.25">
      <c r="A562" s="278" t="s">
        <v>105</v>
      </c>
      <c r="B562" s="279"/>
      <c r="C562" s="116" t="s">
        <v>68</v>
      </c>
      <c r="D562" s="116" t="s">
        <v>84</v>
      </c>
      <c r="E562" s="122" t="s">
        <v>654</v>
      </c>
      <c r="F562" s="122" t="s">
        <v>104</v>
      </c>
      <c r="G562" s="121">
        <v>300000</v>
      </c>
      <c r="H562" s="151">
        <v>0</v>
      </c>
      <c r="I562" s="151">
        <v>2037400</v>
      </c>
      <c r="J562" s="151">
        <v>0</v>
      </c>
      <c r="K562" s="151">
        <v>2037400</v>
      </c>
      <c r="L562" s="152">
        <v>0</v>
      </c>
    </row>
    <row r="563" spans="1:12" ht="23.25" customHeight="1" x14ac:dyDescent="0.25">
      <c r="A563" s="278" t="s">
        <v>97</v>
      </c>
      <c r="B563" s="279"/>
      <c r="C563" s="116" t="s">
        <v>68</v>
      </c>
      <c r="D563" s="116" t="s">
        <v>84</v>
      </c>
      <c r="E563" s="122" t="s">
        <v>654</v>
      </c>
      <c r="F563" s="122" t="s">
        <v>75</v>
      </c>
      <c r="G563" s="121">
        <v>200000</v>
      </c>
      <c r="H563" s="151">
        <v>0</v>
      </c>
      <c r="I563" s="151">
        <v>200000</v>
      </c>
      <c r="J563" s="151">
        <v>0</v>
      </c>
      <c r="K563" s="151">
        <v>200000</v>
      </c>
      <c r="L563" s="152">
        <v>0</v>
      </c>
    </row>
    <row r="564" spans="1:12" ht="15" customHeight="1" x14ac:dyDescent="0.25">
      <c r="A564" s="278" t="s">
        <v>124</v>
      </c>
      <c r="B564" s="279"/>
      <c r="C564" s="116" t="s">
        <v>68</v>
      </c>
      <c r="D564" s="116" t="s">
        <v>84</v>
      </c>
      <c r="E564" s="122" t="s">
        <v>654</v>
      </c>
      <c r="F564" s="122" t="s">
        <v>78</v>
      </c>
      <c r="G564" s="121">
        <v>200000</v>
      </c>
      <c r="H564" s="151">
        <v>0</v>
      </c>
      <c r="I564" s="151">
        <v>200000</v>
      </c>
      <c r="J564" s="151">
        <v>0</v>
      </c>
      <c r="K564" s="151">
        <v>200000</v>
      </c>
      <c r="L564" s="152">
        <v>0</v>
      </c>
    </row>
    <row r="565" spans="1:12" ht="15" customHeight="1" x14ac:dyDescent="0.25">
      <c r="A565" s="278" t="s">
        <v>997</v>
      </c>
      <c r="B565" s="279"/>
      <c r="C565" s="116" t="s">
        <v>68</v>
      </c>
      <c r="D565" s="116" t="s">
        <v>84</v>
      </c>
      <c r="E565" s="122" t="s">
        <v>998</v>
      </c>
      <c r="F565" s="123"/>
      <c r="G565" s="121">
        <v>9000000</v>
      </c>
      <c r="H565" s="151">
        <v>0</v>
      </c>
      <c r="I565" s="151">
        <v>0</v>
      </c>
      <c r="J565" s="151">
        <v>0</v>
      </c>
      <c r="K565" s="151">
        <v>0</v>
      </c>
      <c r="L565" s="152">
        <v>0</v>
      </c>
    </row>
    <row r="566" spans="1:12" ht="23.25" customHeight="1" x14ac:dyDescent="0.25">
      <c r="A566" s="278" t="s">
        <v>107</v>
      </c>
      <c r="B566" s="279"/>
      <c r="C566" s="116" t="s">
        <v>68</v>
      </c>
      <c r="D566" s="116" t="s">
        <v>84</v>
      </c>
      <c r="E566" s="122" t="s">
        <v>998</v>
      </c>
      <c r="F566" s="122" t="s">
        <v>106</v>
      </c>
      <c r="G566" s="121">
        <v>9000000</v>
      </c>
      <c r="H566" s="151">
        <v>0</v>
      </c>
      <c r="I566" s="151">
        <v>0</v>
      </c>
      <c r="J566" s="151">
        <v>0</v>
      </c>
      <c r="K566" s="151">
        <v>0</v>
      </c>
      <c r="L566" s="152">
        <v>0</v>
      </c>
    </row>
    <row r="567" spans="1:12" ht="23.25" customHeight="1" x14ac:dyDescent="0.25">
      <c r="A567" s="278" t="s">
        <v>105</v>
      </c>
      <c r="B567" s="279"/>
      <c r="C567" s="116" t="s">
        <v>68</v>
      </c>
      <c r="D567" s="116" t="s">
        <v>84</v>
      </c>
      <c r="E567" s="122" t="s">
        <v>998</v>
      </c>
      <c r="F567" s="122" t="s">
        <v>104</v>
      </c>
      <c r="G567" s="121">
        <v>9000000</v>
      </c>
      <c r="H567" s="151">
        <v>0</v>
      </c>
      <c r="I567" s="151">
        <v>0</v>
      </c>
      <c r="J567" s="151">
        <v>0</v>
      </c>
      <c r="K567" s="151">
        <v>0</v>
      </c>
      <c r="L567" s="152">
        <v>0</v>
      </c>
    </row>
    <row r="568" spans="1:12" ht="34.5" customHeight="1" x14ac:dyDescent="0.25">
      <c r="A568" s="278" t="s">
        <v>999</v>
      </c>
      <c r="B568" s="279"/>
      <c r="C568" s="116" t="s">
        <v>68</v>
      </c>
      <c r="D568" s="116" t="s">
        <v>84</v>
      </c>
      <c r="E568" s="122" t="s">
        <v>653</v>
      </c>
      <c r="F568" s="123"/>
      <c r="G568" s="121">
        <v>272145700</v>
      </c>
      <c r="H568" s="151">
        <v>0</v>
      </c>
      <c r="I568" s="151">
        <v>298809470</v>
      </c>
      <c r="J568" s="151">
        <v>0</v>
      </c>
      <c r="K568" s="151">
        <v>298809470</v>
      </c>
      <c r="L568" s="152">
        <v>0</v>
      </c>
    </row>
    <row r="569" spans="1:12" ht="23.25" customHeight="1" x14ac:dyDescent="0.25">
      <c r="A569" s="278" t="s">
        <v>97</v>
      </c>
      <c r="B569" s="279"/>
      <c r="C569" s="116" t="s">
        <v>68</v>
      </c>
      <c r="D569" s="116" t="s">
        <v>84</v>
      </c>
      <c r="E569" s="122" t="s">
        <v>653</v>
      </c>
      <c r="F569" s="122" t="s">
        <v>75</v>
      </c>
      <c r="G569" s="121">
        <v>272145700</v>
      </c>
      <c r="H569" s="151">
        <v>0</v>
      </c>
      <c r="I569" s="151">
        <v>298809470</v>
      </c>
      <c r="J569" s="151">
        <v>0</v>
      </c>
      <c r="K569" s="151">
        <v>298809470</v>
      </c>
      <c r="L569" s="152">
        <v>0</v>
      </c>
    </row>
    <row r="570" spans="1:12" ht="15" customHeight="1" x14ac:dyDescent="0.25">
      <c r="A570" s="278" t="s">
        <v>124</v>
      </c>
      <c r="B570" s="279"/>
      <c r="C570" s="116" t="s">
        <v>68</v>
      </c>
      <c r="D570" s="116" t="s">
        <v>84</v>
      </c>
      <c r="E570" s="122" t="s">
        <v>653</v>
      </c>
      <c r="F570" s="122" t="s">
        <v>78</v>
      </c>
      <c r="G570" s="121">
        <v>272145700</v>
      </c>
      <c r="H570" s="151">
        <v>0</v>
      </c>
      <c r="I570" s="151">
        <v>298809470</v>
      </c>
      <c r="J570" s="151">
        <v>0</v>
      </c>
      <c r="K570" s="151">
        <v>298809470</v>
      </c>
      <c r="L570" s="152">
        <v>0</v>
      </c>
    </row>
    <row r="571" spans="1:12" ht="23.25" customHeight="1" x14ac:dyDescent="0.25">
      <c r="A571" s="278" t="s">
        <v>794</v>
      </c>
      <c r="B571" s="279"/>
      <c r="C571" s="116" t="s">
        <v>68</v>
      </c>
      <c r="D571" s="116" t="s">
        <v>84</v>
      </c>
      <c r="E571" s="122" t="s">
        <v>1000</v>
      </c>
      <c r="F571" s="123"/>
      <c r="G571" s="121">
        <v>55571300</v>
      </c>
      <c r="H571" s="151">
        <v>0</v>
      </c>
      <c r="I571" s="151">
        <v>58267560</v>
      </c>
      <c r="J571" s="151">
        <v>0</v>
      </c>
      <c r="K571" s="151">
        <v>58268770</v>
      </c>
      <c r="L571" s="152">
        <v>0</v>
      </c>
    </row>
    <row r="572" spans="1:12" ht="23.25" customHeight="1" x14ac:dyDescent="0.25">
      <c r="A572" s="278" t="s">
        <v>97</v>
      </c>
      <c r="B572" s="279"/>
      <c r="C572" s="116" t="s">
        <v>68</v>
      </c>
      <c r="D572" s="116" t="s">
        <v>84</v>
      </c>
      <c r="E572" s="122" t="s">
        <v>1000</v>
      </c>
      <c r="F572" s="122" t="s">
        <v>75</v>
      </c>
      <c r="G572" s="121">
        <v>55571300</v>
      </c>
      <c r="H572" s="151">
        <v>0</v>
      </c>
      <c r="I572" s="151">
        <v>58267560</v>
      </c>
      <c r="J572" s="151">
        <v>0</v>
      </c>
      <c r="K572" s="151">
        <v>58268770</v>
      </c>
      <c r="L572" s="152">
        <v>0</v>
      </c>
    </row>
    <row r="573" spans="1:12" ht="15" customHeight="1" x14ac:dyDescent="0.25">
      <c r="A573" s="278" t="s">
        <v>124</v>
      </c>
      <c r="B573" s="279"/>
      <c r="C573" s="116" t="s">
        <v>68</v>
      </c>
      <c r="D573" s="116" t="s">
        <v>84</v>
      </c>
      <c r="E573" s="122" t="s">
        <v>1000</v>
      </c>
      <c r="F573" s="122" t="s">
        <v>78</v>
      </c>
      <c r="G573" s="121">
        <v>55571300</v>
      </c>
      <c r="H573" s="151">
        <v>0</v>
      </c>
      <c r="I573" s="151">
        <v>58267560</v>
      </c>
      <c r="J573" s="151">
        <v>0</v>
      </c>
      <c r="K573" s="151">
        <v>58268770</v>
      </c>
      <c r="L573" s="152">
        <v>0</v>
      </c>
    </row>
    <row r="574" spans="1:12" ht="15" customHeight="1" x14ac:dyDescent="0.25">
      <c r="A574" s="278" t="s">
        <v>1001</v>
      </c>
      <c r="B574" s="279"/>
      <c r="C574" s="116" t="s">
        <v>68</v>
      </c>
      <c r="D574" s="116" t="s">
        <v>84</v>
      </c>
      <c r="E574" s="122" t="s">
        <v>1002</v>
      </c>
      <c r="F574" s="123"/>
      <c r="G574" s="121">
        <v>73712530</v>
      </c>
      <c r="H574" s="151">
        <v>0</v>
      </c>
      <c r="I574" s="151">
        <v>0</v>
      </c>
      <c r="J574" s="151">
        <v>0</v>
      </c>
      <c r="K574" s="151">
        <v>0</v>
      </c>
      <c r="L574" s="152">
        <v>0</v>
      </c>
    </row>
    <row r="575" spans="1:12" ht="23.25" customHeight="1" x14ac:dyDescent="0.25">
      <c r="A575" s="278" t="s">
        <v>107</v>
      </c>
      <c r="B575" s="279"/>
      <c r="C575" s="116" t="s">
        <v>68</v>
      </c>
      <c r="D575" s="116" t="s">
        <v>84</v>
      </c>
      <c r="E575" s="122" t="s">
        <v>1002</v>
      </c>
      <c r="F575" s="122" t="s">
        <v>106</v>
      </c>
      <c r="G575" s="121">
        <v>73712530</v>
      </c>
      <c r="H575" s="151">
        <v>0</v>
      </c>
      <c r="I575" s="151">
        <v>0</v>
      </c>
      <c r="J575" s="151">
        <v>0</v>
      </c>
      <c r="K575" s="151">
        <v>0</v>
      </c>
      <c r="L575" s="152">
        <v>0</v>
      </c>
    </row>
    <row r="576" spans="1:12" ht="23.25" customHeight="1" x14ac:dyDescent="0.25">
      <c r="A576" s="278" t="s">
        <v>105</v>
      </c>
      <c r="B576" s="279"/>
      <c r="C576" s="116" t="s">
        <v>68</v>
      </c>
      <c r="D576" s="116" t="s">
        <v>84</v>
      </c>
      <c r="E576" s="122" t="s">
        <v>1002</v>
      </c>
      <c r="F576" s="122" t="s">
        <v>104</v>
      </c>
      <c r="G576" s="121">
        <v>73712530</v>
      </c>
      <c r="H576" s="151">
        <v>0</v>
      </c>
      <c r="I576" s="151">
        <v>0</v>
      </c>
      <c r="J576" s="151">
        <v>0</v>
      </c>
      <c r="K576" s="151">
        <v>0</v>
      </c>
      <c r="L576" s="152">
        <v>0</v>
      </c>
    </row>
    <row r="577" spans="1:12" ht="15" customHeight="1" x14ac:dyDescent="0.25">
      <c r="A577" s="278" t="s">
        <v>672</v>
      </c>
      <c r="B577" s="279"/>
      <c r="C577" s="116" t="s">
        <v>68</v>
      </c>
      <c r="D577" s="116" t="s">
        <v>84</v>
      </c>
      <c r="E577" s="122" t="s">
        <v>692</v>
      </c>
      <c r="F577" s="123"/>
      <c r="G577" s="121">
        <v>4312000</v>
      </c>
      <c r="H577" s="151">
        <v>0</v>
      </c>
      <c r="I577" s="151">
        <v>0</v>
      </c>
      <c r="J577" s="151">
        <v>0</v>
      </c>
      <c r="K577" s="151">
        <v>0</v>
      </c>
      <c r="L577" s="152">
        <v>0</v>
      </c>
    </row>
    <row r="578" spans="1:12" ht="23.25" customHeight="1" x14ac:dyDescent="0.25">
      <c r="A578" s="278" t="s">
        <v>107</v>
      </c>
      <c r="B578" s="279"/>
      <c r="C578" s="116" t="s">
        <v>68</v>
      </c>
      <c r="D578" s="116" t="s">
        <v>84</v>
      </c>
      <c r="E578" s="122" t="s">
        <v>692</v>
      </c>
      <c r="F578" s="122" t="s">
        <v>106</v>
      </c>
      <c r="G578" s="121">
        <v>4312000</v>
      </c>
      <c r="H578" s="151">
        <v>0</v>
      </c>
      <c r="I578" s="151">
        <v>0</v>
      </c>
      <c r="J578" s="151">
        <v>0</v>
      </c>
      <c r="K578" s="151">
        <v>0</v>
      </c>
      <c r="L578" s="152">
        <v>0</v>
      </c>
    </row>
    <row r="579" spans="1:12" ht="23.25" customHeight="1" x14ac:dyDescent="0.25">
      <c r="A579" s="278" t="s">
        <v>105</v>
      </c>
      <c r="B579" s="279"/>
      <c r="C579" s="116" t="s">
        <v>68</v>
      </c>
      <c r="D579" s="116" t="s">
        <v>84</v>
      </c>
      <c r="E579" s="122" t="s">
        <v>692</v>
      </c>
      <c r="F579" s="122" t="s">
        <v>104</v>
      </c>
      <c r="G579" s="121">
        <v>4312000</v>
      </c>
      <c r="H579" s="151">
        <v>0</v>
      </c>
      <c r="I579" s="151">
        <v>0</v>
      </c>
      <c r="J579" s="151">
        <v>0</v>
      </c>
      <c r="K579" s="151">
        <v>0</v>
      </c>
      <c r="L579" s="152">
        <v>0</v>
      </c>
    </row>
    <row r="580" spans="1:12" ht="23.25" customHeight="1" x14ac:dyDescent="0.25">
      <c r="A580" s="278" t="s">
        <v>789</v>
      </c>
      <c r="B580" s="279"/>
      <c r="C580" s="116" t="s">
        <v>68</v>
      </c>
      <c r="D580" s="116" t="s">
        <v>84</v>
      </c>
      <c r="E580" s="122" t="s">
        <v>790</v>
      </c>
      <c r="F580" s="123"/>
      <c r="G580" s="121">
        <v>58500000</v>
      </c>
      <c r="H580" s="151">
        <v>0</v>
      </c>
      <c r="I580" s="151">
        <v>0</v>
      </c>
      <c r="J580" s="151">
        <v>0</v>
      </c>
      <c r="K580" s="151">
        <v>0</v>
      </c>
      <c r="L580" s="152">
        <v>0</v>
      </c>
    </row>
    <row r="581" spans="1:12" ht="15" customHeight="1" x14ac:dyDescent="0.25">
      <c r="A581" s="278" t="s">
        <v>791</v>
      </c>
      <c r="B581" s="279"/>
      <c r="C581" s="116" t="s">
        <v>68</v>
      </c>
      <c r="D581" s="116" t="s">
        <v>84</v>
      </c>
      <c r="E581" s="122" t="s">
        <v>792</v>
      </c>
      <c r="F581" s="123"/>
      <c r="G581" s="121">
        <v>58500000</v>
      </c>
      <c r="H581" s="151">
        <v>0</v>
      </c>
      <c r="I581" s="151">
        <v>0</v>
      </c>
      <c r="J581" s="151">
        <v>0</v>
      </c>
      <c r="K581" s="151">
        <v>0</v>
      </c>
      <c r="L581" s="152">
        <v>0</v>
      </c>
    </row>
    <row r="582" spans="1:12" ht="23.25" customHeight="1" x14ac:dyDescent="0.25">
      <c r="A582" s="278" t="s">
        <v>107</v>
      </c>
      <c r="B582" s="279"/>
      <c r="C582" s="116" t="s">
        <v>68</v>
      </c>
      <c r="D582" s="116" t="s">
        <v>84</v>
      </c>
      <c r="E582" s="122" t="s">
        <v>792</v>
      </c>
      <c r="F582" s="122" t="s">
        <v>106</v>
      </c>
      <c r="G582" s="121">
        <v>58500000</v>
      </c>
      <c r="H582" s="151">
        <v>0</v>
      </c>
      <c r="I582" s="151">
        <v>0</v>
      </c>
      <c r="J582" s="151">
        <v>0</v>
      </c>
      <c r="K582" s="151">
        <v>0</v>
      </c>
      <c r="L582" s="152">
        <v>0</v>
      </c>
    </row>
    <row r="583" spans="1:12" ht="23.25" customHeight="1" x14ac:dyDescent="0.25">
      <c r="A583" s="278" t="s">
        <v>105</v>
      </c>
      <c r="B583" s="279"/>
      <c r="C583" s="116" t="s">
        <v>68</v>
      </c>
      <c r="D583" s="116" t="s">
        <v>84</v>
      </c>
      <c r="E583" s="122" t="s">
        <v>792</v>
      </c>
      <c r="F583" s="122" t="s">
        <v>104</v>
      </c>
      <c r="G583" s="121">
        <v>58500000</v>
      </c>
      <c r="H583" s="151">
        <v>0</v>
      </c>
      <c r="I583" s="151">
        <v>0</v>
      </c>
      <c r="J583" s="151">
        <v>0</v>
      </c>
      <c r="K583" s="151">
        <v>0</v>
      </c>
      <c r="L583" s="152">
        <v>0</v>
      </c>
    </row>
    <row r="584" spans="1:12" ht="15" customHeight="1" x14ac:dyDescent="0.25">
      <c r="A584" s="278" t="s">
        <v>132</v>
      </c>
      <c r="B584" s="279"/>
      <c r="C584" s="116" t="s">
        <v>68</v>
      </c>
      <c r="D584" s="116" t="s">
        <v>84</v>
      </c>
      <c r="E584" s="122" t="s">
        <v>377</v>
      </c>
      <c r="F584" s="122"/>
      <c r="G584" s="121">
        <v>107256300</v>
      </c>
      <c r="H584" s="151">
        <v>0</v>
      </c>
      <c r="I584" s="151">
        <v>118378400</v>
      </c>
      <c r="J584" s="151">
        <v>0</v>
      </c>
      <c r="K584" s="151">
        <v>118378400</v>
      </c>
      <c r="L584" s="152">
        <v>0</v>
      </c>
    </row>
    <row r="585" spans="1:12" ht="23.25" customHeight="1" x14ac:dyDescent="0.25">
      <c r="A585" s="278" t="s">
        <v>130</v>
      </c>
      <c r="B585" s="279"/>
      <c r="C585" s="116" t="s">
        <v>68</v>
      </c>
      <c r="D585" s="116" t="s">
        <v>84</v>
      </c>
      <c r="E585" s="122" t="s">
        <v>387</v>
      </c>
      <c r="F585" s="123"/>
      <c r="G585" s="121">
        <v>107256300</v>
      </c>
      <c r="H585" s="151">
        <v>0</v>
      </c>
      <c r="I585" s="151">
        <v>118378400</v>
      </c>
      <c r="J585" s="151">
        <v>0</v>
      </c>
      <c r="K585" s="151">
        <v>118378400</v>
      </c>
      <c r="L585" s="152">
        <v>0</v>
      </c>
    </row>
    <row r="586" spans="1:12" ht="15" customHeight="1" x14ac:dyDescent="0.25">
      <c r="A586" s="278" t="s">
        <v>487</v>
      </c>
      <c r="B586" s="279"/>
      <c r="C586" s="116" t="s">
        <v>68</v>
      </c>
      <c r="D586" s="116" t="s">
        <v>84</v>
      </c>
      <c r="E586" s="122" t="s">
        <v>1003</v>
      </c>
      <c r="F586" s="123"/>
      <c r="G586" s="121">
        <v>107256300</v>
      </c>
      <c r="H586" s="151">
        <v>0</v>
      </c>
      <c r="I586" s="151">
        <v>118378400</v>
      </c>
      <c r="J586" s="151">
        <v>0</v>
      </c>
      <c r="K586" s="151">
        <v>118378400</v>
      </c>
      <c r="L586" s="152">
        <v>0</v>
      </c>
    </row>
    <row r="587" spans="1:12" ht="45.75" customHeight="1" x14ac:dyDescent="0.25">
      <c r="A587" s="278" t="s">
        <v>111</v>
      </c>
      <c r="B587" s="279"/>
      <c r="C587" s="116" t="s">
        <v>68</v>
      </c>
      <c r="D587" s="116" t="s">
        <v>84</v>
      </c>
      <c r="E587" s="122" t="s">
        <v>1003</v>
      </c>
      <c r="F587" s="122" t="s">
        <v>110</v>
      </c>
      <c r="G587" s="121">
        <v>97086000</v>
      </c>
      <c r="H587" s="151">
        <v>0</v>
      </c>
      <c r="I587" s="151">
        <v>104119500</v>
      </c>
      <c r="J587" s="151">
        <v>0</v>
      </c>
      <c r="K587" s="151">
        <v>104119500</v>
      </c>
      <c r="L587" s="152">
        <v>0</v>
      </c>
    </row>
    <row r="588" spans="1:12" ht="15" customHeight="1" x14ac:dyDescent="0.25">
      <c r="A588" s="278" t="s">
        <v>109</v>
      </c>
      <c r="B588" s="279"/>
      <c r="C588" s="116" t="s">
        <v>68</v>
      </c>
      <c r="D588" s="116" t="s">
        <v>84</v>
      </c>
      <c r="E588" s="122" t="s">
        <v>1003</v>
      </c>
      <c r="F588" s="122" t="s">
        <v>108</v>
      </c>
      <c r="G588" s="121">
        <v>97086000</v>
      </c>
      <c r="H588" s="151">
        <v>0</v>
      </c>
      <c r="I588" s="151">
        <v>104119500</v>
      </c>
      <c r="J588" s="151">
        <v>0</v>
      </c>
      <c r="K588" s="151">
        <v>104119500</v>
      </c>
      <c r="L588" s="152">
        <v>0</v>
      </c>
    </row>
    <row r="589" spans="1:12" ht="23.25" customHeight="1" x14ac:dyDescent="0.25">
      <c r="A589" s="278" t="s">
        <v>107</v>
      </c>
      <c r="B589" s="279"/>
      <c r="C589" s="116" t="s">
        <v>68</v>
      </c>
      <c r="D589" s="116" t="s">
        <v>84</v>
      </c>
      <c r="E589" s="122" t="s">
        <v>1003</v>
      </c>
      <c r="F589" s="122" t="s">
        <v>106</v>
      </c>
      <c r="G589" s="121">
        <v>9870300</v>
      </c>
      <c r="H589" s="151">
        <v>0</v>
      </c>
      <c r="I589" s="151">
        <v>13958900</v>
      </c>
      <c r="J589" s="151">
        <v>0</v>
      </c>
      <c r="K589" s="151">
        <v>13958900</v>
      </c>
      <c r="L589" s="152">
        <v>0</v>
      </c>
    </row>
    <row r="590" spans="1:12" ht="23.25" customHeight="1" x14ac:dyDescent="0.25">
      <c r="A590" s="278" t="s">
        <v>105</v>
      </c>
      <c r="B590" s="279"/>
      <c r="C590" s="116" t="s">
        <v>68</v>
      </c>
      <c r="D590" s="116" t="s">
        <v>84</v>
      </c>
      <c r="E590" s="122" t="s">
        <v>1003</v>
      </c>
      <c r="F590" s="122" t="s">
        <v>104</v>
      </c>
      <c r="G590" s="121">
        <v>9870300</v>
      </c>
      <c r="H590" s="151">
        <v>0</v>
      </c>
      <c r="I590" s="151">
        <v>13958900</v>
      </c>
      <c r="J590" s="151">
        <v>0</v>
      </c>
      <c r="K590" s="151">
        <v>13958900</v>
      </c>
      <c r="L590" s="152">
        <v>0</v>
      </c>
    </row>
    <row r="591" spans="1:12" ht="15" customHeight="1" x14ac:dyDescent="0.25">
      <c r="A591" s="278" t="s">
        <v>221</v>
      </c>
      <c r="B591" s="279"/>
      <c r="C591" s="116" t="s">
        <v>68</v>
      </c>
      <c r="D591" s="116" t="s">
        <v>84</v>
      </c>
      <c r="E591" s="122" t="s">
        <v>1003</v>
      </c>
      <c r="F591" s="122" t="s">
        <v>64</v>
      </c>
      <c r="G591" s="121">
        <v>300000</v>
      </c>
      <c r="H591" s="151">
        <v>0</v>
      </c>
      <c r="I591" s="151">
        <v>300000</v>
      </c>
      <c r="J591" s="151">
        <v>0</v>
      </c>
      <c r="K591" s="151">
        <v>300000</v>
      </c>
      <c r="L591" s="152">
        <v>0</v>
      </c>
    </row>
    <row r="592" spans="1:12" ht="15" customHeight="1" x14ac:dyDescent="0.25">
      <c r="A592" s="278" t="s">
        <v>220</v>
      </c>
      <c r="B592" s="279"/>
      <c r="C592" s="116" t="s">
        <v>68</v>
      </c>
      <c r="D592" s="116" t="s">
        <v>84</v>
      </c>
      <c r="E592" s="122" t="s">
        <v>1003</v>
      </c>
      <c r="F592" s="122" t="s">
        <v>219</v>
      </c>
      <c r="G592" s="121">
        <v>300000</v>
      </c>
      <c r="H592" s="151">
        <v>0</v>
      </c>
      <c r="I592" s="151">
        <v>300000</v>
      </c>
      <c r="J592" s="151">
        <v>0</v>
      </c>
      <c r="K592" s="151">
        <v>300000</v>
      </c>
      <c r="L592" s="152">
        <v>0</v>
      </c>
    </row>
    <row r="593" spans="1:12" ht="15" customHeight="1" x14ac:dyDescent="0.25">
      <c r="A593" s="278" t="s">
        <v>356</v>
      </c>
      <c r="B593" s="279"/>
      <c r="C593" s="116" t="s">
        <v>68</v>
      </c>
      <c r="D593" s="116" t="s">
        <v>68</v>
      </c>
      <c r="E593" s="117"/>
      <c r="F593" s="117"/>
      <c r="G593" s="121">
        <v>119872300</v>
      </c>
      <c r="H593" s="151">
        <v>857000</v>
      </c>
      <c r="I593" s="151">
        <v>99872300</v>
      </c>
      <c r="J593" s="151">
        <v>857000</v>
      </c>
      <c r="K593" s="151">
        <v>99872300</v>
      </c>
      <c r="L593" s="152">
        <v>857000</v>
      </c>
    </row>
    <row r="594" spans="1:12" ht="34.5" customHeight="1" x14ac:dyDescent="0.25">
      <c r="A594" s="278" t="s">
        <v>949</v>
      </c>
      <c r="B594" s="279"/>
      <c r="C594" s="116" t="s">
        <v>68</v>
      </c>
      <c r="D594" s="116" t="s">
        <v>68</v>
      </c>
      <c r="E594" s="116" t="s">
        <v>352</v>
      </c>
      <c r="F594" s="116"/>
      <c r="G594" s="121">
        <v>20857000</v>
      </c>
      <c r="H594" s="151">
        <v>857000</v>
      </c>
      <c r="I594" s="151">
        <v>857000</v>
      </c>
      <c r="J594" s="151">
        <v>857000</v>
      </c>
      <c r="K594" s="151">
        <v>857000</v>
      </c>
      <c r="L594" s="152">
        <v>857000</v>
      </c>
    </row>
    <row r="595" spans="1:12" ht="23.25" customHeight="1" x14ac:dyDescent="0.25">
      <c r="A595" s="278" t="s">
        <v>1004</v>
      </c>
      <c r="B595" s="279"/>
      <c r="C595" s="116" t="s">
        <v>68</v>
      </c>
      <c r="D595" s="116" t="s">
        <v>68</v>
      </c>
      <c r="E595" s="122" t="s">
        <v>379</v>
      </c>
      <c r="F595" s="122"/>
      <c r="G595" s="121">
        <v>20857000</v>
      </c>
      <c r="H595" s="151">
        <v>857000</v>
      </c>
      <c r="I595" s="151">
        <v>857000</v>
      </c>
      <c r="J595" s="151">
        <v>857000</v>
      </c>
      <c r="K595" s="151">
        <v>857000</v>
      </c>
      <c r="L595" s="152">
        <v>857000</v>
      </c>
    </row>
    <row r="596" spans="1:12" ht="34.5" customHeight="1" x14ac:dyDescent="0.25">
      <c r="A596" s="278" t="s">
        <v>1005</v>
      </c>
      <c r="B596" s="279"/>
      <c r="C596" s="116" t="s">
        <v>68</v>
      </c>
      <c r="D596" s="116" t="s">
        <v>68</v>
      </c>
      <c r="E596" s="122" t="s">
        <v>378</v>
      </c>
      <c r="F596" s="123"/>
      <c r="G596" s="121">
        <v>20000000</v>
      </c>
      <c r="H596" s="151">
        <v>0</v>
      </c>
      <c r="I596" s="151">
        <v>0</v>
      </c>
      <c r="J596" s="151">
        <v>0</v>
      </c>
      <c r="K596" s="151">
        <v>0</v>
      </c>
      <c r="L596" s="152">
        <v>0</v>
      </c>
    </row>
    <row r="597" spans="1:12" ht="15" customHeight="1" x14ac:dyDescent="0.25">
      <c r="A597" s="278" t="s">
        <v>381</v>
      </c>
      <c r="B597" s="279"/>
      <c r="C597" s="116" t="s">
        <v>68</v>
      </c>
      <c r="D597" s="116" t="s">
        <v>68</v>
      </c>
      <c r="E597" s="122" t="s">
        <v>1006</v>
      </c>
      <c r="F597" s="123"/>
      <c r="G597" s="121">
        <v>20000000</v>
      </c>
      <c r="H597" s="151">
        <v>0</v>
      </c>
      <c r="I597" s="151">
        <v>0</v>
      </c>
      <c r="J597" s="151">
        <v>0</v>
      </c>
      <c r="K597" s="151">
        <v>0</v>
      </c>
      <c r="L597" s="152">
        <v>0</v>
      </c>
    </row>
    <row r="598" spans="1:12" ht="15" customHeight="1" x14ac:dyDescent="0.25">
      <c r="A598" s="278" t="s">
        <v>221</v>
      </c>
      <c r="B598" s="279"/>
      <c r="C598" s="116" t="s">
        <v>68</v>
      </c>
      <c r="D598" s="116" t="s">
        <v>68</v>
      </c>
      <c r="E598" s="122" t="s">
        <v>1006</v>
      </c>
      <c r="F598" s="122" t="s">
        <v>64</v>
      </c>
      <c r="G598" s="121">
        <v>20000000</v>
      </c>
      <c r="H598" s="151">
        <v>0</v>
      </c>
      <c r="I598" s="151">
        <v>0</v>
      </c>
      <c r="J598" s="151">
        <v>0</v>
      </c>
      <c r="K598" s="151">
        <v>0</v>
      </c>
      <c r="L598" s="152">
        <v>0</v>
      </c>
    </row>
    <row r="599" spans="1:12" ht="34.5" customHeight="1" x14ac:dyDescent="0.25">
      <c r="A599" s="278" t="s">
        <v>376</v>
      </c>
      <c r="B599" s="279"/>
      <c r="C599" s="116" t="s">
        <v>68</v>
      </c>
      <c r="D599" s="116" t="s">
        <v>68</v>
      </c>
      <c r="E599" s="122" t="s">
        <v>1006</v>
      </c>
      <c r="F599" s="122" t="s">
        <v>66</v>
      </c>
      <c r="G599" s="121">
        <v>20000000</v>
      </c>
      <c r="H599" s="151">
        <v>0</v>
      </c>
      <c r="I599" s="151">
        <v>0</v>
      </c>
      <c r="J599" s="151">
        <v>0</v>
      </c>
      <c r="K599" s="151">
        <v>0</v>
      </c>
      <c r="L599" s="152">
        <v>0</v>
      </c>
    </row>
    <row r="600" spans="1:12" ht="34.5" customHeight="1" x14ac:dyDescent="0.25">
      <c r="A600" s="278" t="s">
        <v>1007</v>
      </c>
      <c r="B600" s="279"/>
      <c r="C600" s="116" t="s">
        <v>68</v>
      </c>
      <c r="D600" s="116" t="s">
        <v>68</v>
      </c>
      <c r="E600" s="122" t="s">
        <v>1008</v>
      </c>
      <c r="F600" s="123"/>
      <c r="G600" s="121">
        <v>857000</v>
      </c>
      <c r="H600" s="151">
        <v>857000</v>
      </c>
      <c r="I600" s="151">
        <v>857000</v>
      </c>
      <c r="J600" s="151">
        <v>857000</v>
      </c>
      <c r="K600" s="151">
        <v>857000</v>
      </c>
      <c r="L600" s="152">
        <v>857000</v>
      </c>
    </row>
    <row r="601" spans="1:12" ht="57" customHeight="1" x14ac:dyDescent="0.25">
      <c r="A601" s="278" t="s">
        <v>799</v>
      </c>
      <c r="B601" s="279"/>
      <c r="C601" s="116" t="s">
        <v>68</v>
      </c>
      <c r="D601" s="116" t="s">
        <v>68</v>
      </c>
      <c r="E601" s="122" t="s">
        <v>1009</v>
      </c>
      <c r="F601" s="123"/>
      <c r="G601" s="121">
        <v>857000</v>
      </c>
      <c r="H601" s="151">
        <v>857000</v>
      </c>
      <c r="I601" s="151">
        <v>857000</v>
      </c>
      <c r="J601" s="151">
        <v>857000</v>
      </c>
      <c r="K601" s="151">
        <v>857000</v>
      </c>
      <c r="L601" s="152">
        <v>857000</v>
      </c>
    </row>
    <row r="602" spans="1:12" ht="23.25" customHeight="1" x14ac:dyDescent="0.25">
      <c r="A602" s="278" t="s">
        <v>107</v>
      </c>
      <c r="B602" s="279"/>
      <c r="C602" s="116" t="s">
        <v>68</v>
      </c>
      <c r="D602" s="116" t="s">
        <v>68</v>
      </c>
      <c r="E602" s="122" t="s">
        <v>1009</v>
      </c>
      <c r="F602" s="122" t="s">
        <v>106</v>
      </c>
      <c r="G602" s="121">
        <v>857000</v>
      </c>
      <c r="H602" s="151">
        <v>857000</v>
      </c>
      <c r="I602" s="151">
        <v>857000</v>
      </c>
      <c r="J602" s="151">
        <v>857000</v>
      </c>
      <c r="K602" s="151">
        <v>857000</v>
      </c>
      <c r="L602" s="152">
        <v>857000</v>
      </c>
    </row>
    <row r="603" spans="1:12" ht="23.25" customHeight="1" x14ac:dyDescent="0.25">
      <c r="A603" s="278" t="s">
        <v>105</v>
      </c>
      <c r="B603" s="279"/>
      <c r="C603" s="116" t="s">
        <v>68</v>
      </c>
      <c r="D603" s="116" t="s">
        <v>68</v>
      </c>
      <c r="E603" s="122" t="s">
        <v>1009</v>
      </c>
      <c r="F603" s="122" t="s">
        <v>104</v>
      </c>
      <c r="G603" s="121">
        <v>857000</v>
      </c>
      <c r="H603" s="151">
        <v>857000</v>
      </c>
      <c r="I603" s="151">
        <v>857000</v>
      </c>
      <c r="J603" s="151">
        <v>857000</v>
      </c>
      <c r="K603" s="151">
        <v>857000</v>
      </c>
      <c r="L603" s="152">
        <v>857000</v>
      </c>
    </row>
    <row r="604" spans="1:12" ht="23.25" customHeight="1" x14ac:dyDescent="0.25">
      <c r="A604" s="278" t="s">
        <v>134</v>
      </c>
      <c r="B604" s="279"/>
      <c r="C604" s="116" t="s">
        <v>68</v>
      </c>
      <c r="D604" s="116" t="s">
        <v>68</v>
      </c>
      <c r="E604" s="116" t="s">
        <v>133</v>
      </c>
      <c r="F604" s="116"/>
      <c r="G604" s="121">
        <v>99015300</v>
      </c>
      <c r="H604" s="151">
        <v>0</v>
      </c>
      <c r="I604" s="151">
        <v>99015300</v>
      </c>
      <c r="J604" s="151">
        <v>0</v>
      </c>
      <c r="K604" s="151">
        <v>99015300</v>
      </c>
      <c r="L604" s="152">
        <v>0</v>
      </c>
    </row>
    <row r="605" spans="1:12" ht="15" customHeight="1" x14ac:dyDescent="0.25">
      <c r="A605" s="278" t="s">
        <v>132</v>
      </c>
      <c r="B605" s="279"/>
      <c r="C605" s="116" t="s">
        <v>68</v>
      </c>
      <c r="D605" s="116" t="s">
        <v>68</v>
      </c>
      <c r="E605" s="122" t="s">
        <v>131</v>
      </c>
      <c r="F605" s="122"/>
      <c r="G605" s="121">
        <v>99015300</v>
      </c>
      <c r="H605" s="151">
        <v>0</v>
      </c>
      <c r="I605" s="151">
        <v>99015300</v>
      </c>
      <c r="J605" s="151">
        <v>0</v>
      </c>
      <c r="K605" s="151">
        <v>99015300</v>
      </c>
      <c r="L605" s="152">
        <v>0</v>
      </c>
    </row>
    <row r="606" spans="1:12" ht="23.25" customHeight="1" x14ac:dyDescent="0.25">
      <c r="A606" s="278" t="s">
        <v>130</v>
      </c>
      <c r="B606" s="279"/>
      <c r="C606" s="116" t="s">
        <v>68</v>
      </c>
      <c r="D606" s="116" t="s">
        <v>68</v>
      </c>
      <c r="E606" s="122" t="s">
        <v>129</v>
      </c>
      <c r="F606" s="123"/>
      <c r="G606" s="121">
        <v>99015300</v>
      </c>
      <c r="H606" s="151">
        <v>0</v>
      </c>
      <c r="I606" s="151">
        <v>99015300</v>
      </c>
      <c r="J606" s="151">
        <v>0</v>
      </c>
      <c r="K606" s="151">
        <v>99015300</v>
      </c>
      <c r="L606" s="152">
        <v>0</v>
      </c>
    </row>
    <row r="607" spans="1:12" ht="23.25" customHeight="1" x14ac:dyDescent="0.25">
      <c r="A607" s="278" t="s">
        <v>355</v>
      </c>
      <c r="B607" s="279"/>
      <c r="C607" s="116" t="s">
        <v>68</v>
      </c>
      <c r="D607" s="116" t="s">
        <v>68</v>
      </c>
      <c r="E607" s="122" t="s">
        <v>354</v>
      </c>
      <c r="F607" s="123"/>
      <c r="G607" s="121">
        <v>5037000</v>
      </c>
      <c r="H607" s="151">
        <v>0</v>
      </c>
      <c r="I607" s="151">
        <v>5037000</v>
      </c>
      <c r="J607" s="151">
        <v>0</v>
      </c>
      <c r="K607" s="151">
        <v>5037000</v>
      </c>
      <c r="L607" s="152">
        <v>0</v>
      </c>
    </row>
    <row r="608" spans="1:12" ht="45.75" customHeight="1" x14ac:dyDescent="0.25">
      <c r="A608" s="278" t="s">
        <v>111</v>
      </c>
      <c r="B608" s="279"/>
      <c r="C608" s="116" t="s">
        <v>68</v>
      </c>
      <c r="D608" s="116" t="s">
        <v>68</v>
      </c>
      <c r="E608" s="122" t="s">
        <v>354</v>
      </c>
      <c r="F608" s="122" t="s">
        <v>110</v>
      </c>
      <c r="G608" s="121">
        <v>5037000</v>
      </c>
      <c r="H608" s="151">
        <v>0</v>
      </c>
      <c r="I608" s="151">
        <v>5037000</v>
      </c>
      <c r="J608" s="151">
        <v>0</v>
      </c>
      <c r="K608" s="151">
        <v>5037000</v>
      </c>
      <c r="L608" s="152">
        <v>0</v>
      </c>
    </row>
    <row r="609" spans="1:12" ht="23.25" customHeight="1" x14ac:dyDescent="0.25">
      <c r="A609" s="278" t="s">
        <v>225</v>
      </c>
      <c r="B609" s="279"/>
      <c r="C609" s="116" t="s">
        <v>68</v>
      </c>
      <c r="D609" s="116" t="s">
        <v>68</v>
      </c>
      <c r="E609" s="122" t="s">
        <v>354</v>
      </c>
      <c r="F609" s="122" t="s">
        <v>222</v>
      </c>
      <c r="G609" s="121">
        <v>5037000</v>
      </c>
      <c r="H609" s="151">
        <v>0</v>
      </c>
      <c r="I609" s="151">
        <v>5037000</v>
      </c>
      <c r="J609" s="151">
        <v>0</v>
      </c>
      <c r="K609" s="151">
        <v>5037000</v>
      </c>
      <c r="L609" s="152">
        <v>0</v>
      </c>
    </row>
    <row r="610" spans="1:12" ht="34.5" customHeight="1" x14ac:dyDescent="0.25">
      <c r="A610" s="278" t="s">
        <v>884</v>
      </c>
      <c r="B610" s="279"/>
      <c r="C610" s="116" t="s">
        <v>68</v>
      </c>
      <c r="D610" s="116" t="s">
        <v>68</v>
      </c>
      <c r="E610" s="122" t="s">
        <v>885</v>
      </c>
      <c r="F610" s="123"/>
      <c r="G610" s="121">
        <v>93978300</v>
      </c>
      <c r="H610" s="151">
        <v>0</v>
      </c>
      <c r="I610" s="151">
        <v>93978300</v>
      </c>
      <c r="J610" s="151">
        <v>0</v>
      </c>
      <c r="K610" s="151">
        <v>93978300</v>
      </c>
      <c r="L610" s="152">
        <v>0</v>
      </c>
    </row>
    <row r="611" spans="1:12" ht="45.75" customHeight="1" x14ac:dyDescent="0.25">
      <c r="A611" s="278" t="s">
        <v>111</v>
      </c>
      <c r="B611" s="279"/>
      <c r="C611" s="116" t="s">
        <v>68</v>
      </c>
      <c r="D611" s="116" t="s">
        <v>68</v>
      </c>
      <c r="E611" s="122" t="s">
        <v>885</v>
      </c>
      <c r="F611" s="122" t="s">
        <v>110</v>
      </c>
      <c r="G611" s="121">
        <v>82351900</v>
      </c>
      <c r="H611" s="151">
        <v>0</v>
      </c>
      <c r="I611" s="151">
        <v>82351900</v>
      </c>
      <c r="J611" s="151">
        <v>0</v>
      </c>
      <c r="K611" s="151">
        <v>82351900</v>
      </c>
      <c r="L611" s="152">
        <v>0</v>
      </c>
    </row>
    <row r="612" spans="1:12" ht="15" customHeight="1" x14ac:dyDescent="0.25">
      <c r="A612" s="278" t="s">
        <v>109</v>
      </c>
      <c r="B612" s="279"/>
      <c r="C612" s="116" t="s">
        <v>68</v>
      </c>
      <c r="D612" s="116" t="s">
        <v>68</v>
      </c>
      <c r="E612" s="122" t="s">
        <v>885</v>
      </c>
      <c r="F612" s="122" t="s">
        <v>108</v>
      </c>
      <c r="G612" s="121">
        <v>82351900</v>
      </c>
      <c r="H612" s="151">
        <v>0</v>
      </c>
      <c r="I612" s="151">
        <v>82351900</v>
      </c>
      <c r="J612" s="151">
        <v>0</v>
      </c>
      <c r="K612" s="151">
        <v>82351900</v>
      </c>
      <c r="L612" s="152">
        <v>0</v>
      </c>
    </row>
    <row r="613" spans="1:12" ht="23.25" customHeight="1" x14ac:dyDescent="0.25">
      <c r="A613" s="278" t="s">
        <v>107</v>
      </c>
      <c r="B613" s="279"/>
      <c r="C613" s="116" t="s">
        <v>68</v>
      </c>
      <c r="D613" s="116" t="s">
        <v>68</v>
      </c>
      <c r="E613" s="122" t="s">
        <v>885</v>
      </c>
      <c r="F613" s="122" t="s">
        <v>106</v>
      </c>
      <c r="G613" s="121">
        <v>10560400</v>
      </c>
      <c r="H613" s="151">
        <v>0</v>
      </c>
      <c r="I613" s="151">
        <v>10560400</v>
      </c>
      <c r="J613" s="151">
        <v>0</v>
      </c>
      <c r="K613" s="151">
        <v>10560400</v>
      </c>
      <c r="L613" s="152">
        <v>0</v>
      </c>
    </row>
    <row r="614" spans="1:12" ht="23.25" customHeight="1" x14ac:dyDescent="0.25">
      <c r="A614" s="278" t="s">
        <v>105</v>
      </c>
      <c r="B614" s="279"/>
      <c r="C614" s="116" t="s">
        <v>68</v>
      </c>
      <c r="D614" s="116" t="s">
        <v>68</v>
      </c>
      <c r="E614" s="122" t="s">
        <v>885</v>
      </c>
      <c r="F614" s="122" t="s">
        <v>104</v>
      </c>
      <c r="G614" s="121">
        <v>10560400</v>
      </c>
      <c r="H614" s="151">
        <v>0</v>
      </c>
      <c r="I614" s="151">
        <v>10560400</v>
      </c>
      <c r="J614" s="151">
        <v>0</v>
      </c>
      <c r="K614" s="151">
        <v>10560400</v>
      </c>
      <c r="L614" s="152">
        <v>0</v>
      </c>
    </row>
    <row r="615" spans="1:12" ht="15" customHeight="1" x14ac:dyDescent="0.25">
      <c r="A615" s="278" t="s">
        <v>221</v>
      </c>
      <c r="B615" s="279"/>
      <c r="C615" s="116" t="s">
        <v>68</v>
      </c>
      <c r="D615" s="116" t="s">
        <v>68</v>
      </c>
      <c r="E615" s="122" t="s">
        <v>885</v>
      </c>
      <c r="F615" s="122" t="s">
        <v>64</v>
      </c>
      <c r="G615" s="121">
        <v>1066000</v>
      </c>
      <c r="H615" s="151">
        <v>0</v>
      </c>
      <c r="I615" s="151">
        <v>1066000</v>
      </c>
      <c r="J615" s="151">
        <v>0</v>
      </c>
      <c r="K615" s="151">
        <v>1066000</v>
      </c>
      <c r="L615" s="152">
        <v>0</v>
      </c>
    </row>
    <row r="616" spans="1:12" ht="15" customHeight="1" x14ac:dyDescent="0.25">
      <c r="A616" s="278" t="s">
        <v>220</v>
      </c>
      <c r="B616" s="279"/>
      <c r="C616" s="116" t="s">
        <v>68</v>
      </c>
      <c r="D616" s="116" t="s">
        <v>68</v>
      </c>
      <c r="E616" s="122" t="s">
        <v>885</v>
      </c>
      <c r="F616" s="122" t="s">
        <v>219</v>
      </c>
      <c r="G616" s="121">
        <v>1066000</v>
      </c>
      <c r="H616" s="151">
        <v>0</v>
      </c>
      <c r="I616" s="151">
        <v>1066000</v>
      </c>
      <c r="J616" s="151">
        <v>0</v>
      </c>
      <c r="K616" s="151">
        <v>1066000</v>
      </c>
      <c r="L616" s="152">
        <v>0</v>
      </c>
    </row>
    <row r="617" spans="1:12" ht="15" customHeight="1" x14ac:dyDescent="0.25">
      <c r="A617" s="285" t="s">
        <v>781</v>
      </c>
      <c r="B617" s="286"/>
      <c r="C617" s="175" t="s">
        <v>223</v>
      </c>
      <c r="D617" s="175"/>
      <c r="E617" s="175"/>
      <c r="F617" s="175"/>
      <c r="G617" s="176">
        <v>36020400</v>
      </c>
      <c r="H617" s="153">
        <v>10367830</v>
      </c>
      <c r="I617" s="153">
        <v>36022090</v>
      </c>
      <c r="J617" s="153">
        <v>10367830</v>
      </c>
      <c r="K617" s="153">
        <v>34531360</v>
      </c>
      <c r="L617" s="154">
        <v>10367830</v>
      </c>
    </row>
    <row r="618" spans="1:12" ht="15" customHeight="1" x14ac:dyDescent="0.25">
      <c r="A618" s="278" t="s">
        <v>1010</v>
      </c>
      <c r="B618" s="279"/>
      <c r="C618" s="116" t="s">
        <v>223</v>
      </c>
      <c r="D618" s="116" t="s">
        <v>52</v>
      </c>
      <c r="E618" s="117"/>
      <c r="F618" s="117"/>
      <c r="G618" s="121">
        <v>850000</v>
      </c>
      <c r="H618" s="151">
        <v>0</v>
      </c>
      <c r="I618" s="151">
        <v>850000</v>
      </c>
      <c r="J618" s="151">
        <v>0</v>
      </c>
      <c r="K618" s="151">
        <v>850000</v>
      </c>
      <c r="L618" s="152">
        <v>0</v>
      </c>
    </row>
    <row r="619" spans="1:12" ht="15" customHeight="1" x14ac:dyDescent="0.25">
      <c r="A619" s="278" t="s">
        <v>330</v>
      </c>
      <c r="B619" s="279"/>
      <c r="C619" s="116" t="s">
        <v>223</v>
      </c>
      <c r="D619" s="116" t="s">
        <v>52</v>
      </c>
      <c r="E619" s="116" t="s">
        <v>329</v>
      </c>
      <c r="F619" s="116"/>
      <c r="G619" s="121">
        <v>850000</v>
      </c>
      <c r="H619" s="151">
        <v>0</v>
      </c>
      <c r="I619" s="151">
        <v>850000</v>
      </c>
      <c r="J619" s="151">
        <v>0</v>
      </c>
      <c r="K619" s="151">
        <v>850000</v>
      </c>
      <c r="L619" s="152">
        <v>0</v>
      </c>
    </row>
    <row r="620" spans="1:12" ht="15" customHeight="1" x14ac:dyDescent="0.25">
      <c r="A620" s="278" t="s">
        <v>345</v>
      </c>
      <c r="B620" s="279"/>
      <c r="C620" s="116" t="s">
        <v>223</v>
      </c>
      <c r="D620" s="116" t="s">
        <v>52</v>
      </c>
      <c r="E620" s="122" t="s">
        <v>344</v>
      </c>
      <c r="F620" s="122"/>
      <c r="G620" s="121">
        <v>850000</v>
      </c>
      <c r="H620" s="151">
        <v>0</v>
      </c>
      <c r="I620" s="151">
        <v>850000</v>
      </c>
      <c r="J620" s="151">
        <v>0</v>
      </c>
      <c r="K620" s="151">
        <v>850000</v>
      </c>
      <c r="L620" s="152">
        <v>0</v>
      </c>
    </row>
    <row r="621" spans="1:12" ht="23.25" customHeight="1" x14ac:dyDescent="0.25">
      <c r="A621" s="278" t="s">
        <v>343</v>
      </c>
      <c r="B621" s="279"/>
      <c r="C621" s="116" t="s">
        <v>223</v>
      </c>
      <c r="D621" s="116" t="s">
        <v>52</v>
      </c>
      <c r="E621" s="122" t="s">
        <v>342</v>
      </c>
      <c r="F621" s="123"/>
      <c r="G621" s="121">
        <v>850000</v>
      </c>
      <c r="H621" s="151">
        <v>0</v>
      </c>
      <c r="I621" s="151">
        <v>850000</v>
      </c>
      <c r="J621" s="151">
        <v>0</v>
      </c>
      <c r="K621" s="151">
        <v>850000</v>
      </c>
      <c r="L621" s="152">
        <v>0</v>
      </c>
    </row>
    <row r="622" spans="1:12" ht="23.25" customHeight="1" x14ac:dyDescent="0.25">
      <c r="A622" s="278" t="s">
        <v>340</v>
      </c>
      <c r="B622" s="279"/>
      <c r="C622" s="116" t="s">
        <v>223</v>
      </c>
      <c r="D622" s="116" t="s">
        <v>52</v>
      </c>
      <c r="E622" s="122" t="s">
        <v>341</v>
      </c>
      <c r="F622" s="123"/>
      <c r="G622" s="121">
        <v>850000</v>
      </c>
      <c r="H622" s="151">
        <v>0</v>
      </c>
      <c r="I622" s="151">
        <v>850000</v>
      </c>
      <c r="J622" s="151">
        <v>0</v>
      </c>
      <c r="K622" s="151">
        <v>850000</v>
      </c>
      <c r="L622" s="152">
        <v>0</v>
      </c>
    </row>
    <row r="623" spans="1:12" ht="23.25" customHeight="1" x14ac:dyDescent="0.25">
      <c r="A623" s="278" t="s">
        <v>107</v>
      </c>
      <c r="B623" s="279"/>
      <c r="C623" s="116" t="s">
        <v>223</v>
      </c>
      <c r="D623" s="116" t="s">
        <v>52</v>
      </c>
      <c r="E623" s="122" t="s">
        <v>341</v>
      </c>
      <c r="F623" s="122" t="s">
        <v>106</v>
      </c>
      <c r="G623" s="121">
        <v>850000</v>
      </c>
      <c r="H623" s="151">
        <v>0</v>
      </c>
      <c r="I623" s="151">
        <v>850000</v>
      </c>
      <c r="J623" s="151">
        <v>0</v>
      </c>
      <c r="K623" s="151">
        <v>850000</v>
      </c>
      <c r="L623" s="152">
        <v>0</v>
      </c>
    </row>
    <row r="624" spans="1:12" ht="23.25" customHeight="1" x14ac:dyDescent="0.25">
      <c r="A624" s="278" t="s">
        <v>105</v>
      </c>
      <c r="B624" s="279"/>
      <c r="C624" s="116" t="s">
        <v>223</v>
      </c>
      <c r="D624" s="116" t="s">
        <v>52</v>
      </c>
      <c r="E624" s="122" t="s">
        <v>341</v>
      </c>
      <c r="F624" s="122" t="s">
        <v>104</v>
      </c>
      <c r="G624" s="121">
        <v>850000</v>
      </c>
      <c r="H624" s="151">
        <v>0</v>
      </c>
      <c r="I624" s="151">
        <v>850000</v>
      </c>
      <c r="J624" s="151">
        <v>0</v>
      </c>
      <c r="K624" s="151">
        <v>850000</v>
      </c>
      <c r="L624" s="152">
        <v>0</v>
      </c>
    </row>
    <row r="625" spans="1:12" ht="15" customHeight="1" x14ac:dyDescent="0.25">
      <c r="A625" s="278" t="s">
        <v>353</v>
      </c>
      <c r="B625" s="279"/>
      <c r="C625" s="116" t="s">
        <v>223</v>
      </c>
      <c r="D625" s="116" t="s">
        <v>56</v>
      </c>
      <c r="E625" s="117"/>
      <c r="F625" s="117"/>
      <c r="G625" s="121">
        <v>16902570</v>
      </c>
      <c r="H625" s="151">
        <v>0</v>
      </c>
      <c r="I625" s="151">
        <v>16904260</v>
      </c>
      <c r="J625" s="151">
        <v>0</v>
      </c>
      <c r="K625" s="151">
        <v>15413530</v>
      </c>
      <c r="L625" s="152">
        <v>0</v>
      </c>
    </row>
    <row r="626" spans="1:12" ht="34.5" customHeight="1" x14ac:dyDescent="0.25">
      <c r="A626" s="278" t="s">
        <v>949</v>
      </c>
      <c r="B626" s="279"/>
      <c r="C626" s="116" t="s">
        <v>223</v>
      </c>
      <c r="D626" s="116" t="s">
        <v>56</v>
      </c>
      <c r="E626" s="116" t="s">
        <v>352</v>
      </c>
      <c r="F626" s="116"/>
      <c r="G626" s="121">
        <v>16902570</v>
      </c>
      <c r="H626" s="151">
        <v>0</v>
      </c>
      <c r="I626" s="151">
        <v>16904260</v>
      </c>
      <c r="J626" s="151">
        <v>0</v>
      </c>
      <c r="K626" s="151">
        <v>15413530</v>
      </c>
      <c r="L626" s="152">
        <v>0</v>
      </c>
    </row>
    <row r="627" spans="1:12" ht="15" customHeight="1" x14ac:dyDescent="0.25">
      <c r="A627" s="278" t="s">
        <v>351</v>
      </c>
      <c r="B627" s="279"/>
      <c r="C627" s="116" t="s">
        <v>223</v>
      </c>
      <c r="D627" s="116" t="s">
        <v>56</v>
      </c>
      <c r="E627" s="122" t="s">
        <v>350</v>
      </c>
      <c r="F627" s="122"/>
      <c r="G627" s="121">
        <v>16902570</v>
      </c>
      <c r="H627" s="151">
        <v>0</v>
      </c>
      <c r="I627" s="151">
        <v>16904260</v>
      </c>
      <c r="J627" s="151">
        <v>0</v>
      </c>
      <c r="K627" s="151">
        <v>15413530</v>
      </c>
      <c r="L627" s="152">
        <v>0</v>
      </c>
    </row>
    <row r="628" spans="1:12" ht="45.75" customHeight="1" x14ac:dyDescent="0.25">
      <c r="A628" s="278" t="s">
        <v>1011</v>
      </c>
      <c r="B628" s="279"/>
      <c r="C628" s="116" t="s">
        <v>223</v>
      </c>
      <c r="D628" s="116" t="s">
        <v>56</v>
      </c>
      <c r="E628" s="122" t="s">
        <v>349</v>
      </c>
      <c r="F628" s="123"/>
      <c r="G628" s="121">
        <v>16902570</v>
      </c>
      <c r="H628" s="151">
        <v>0</v>
      </c>
      <c r="I628" s="151">
        <v>16904260</v>
      </c>
      <c r="J628" s="151">
        <v>0</v>
      </c>
      <c r="K628" s="151">
        <v>15413530</v>
      </c>
      <c r="L628" s="152">
        <v>0</v>
      </c>
    </row>
    <row r="629" spans="1:12" ht="23.25" customHeight="1" x14ac:dyDescent="0.25">
      <c r="A629" s="278" t="s">
        <v>1012</v>
      </c>
      <c r="B629" s="279"/>
      <c r="C629" s="116" t="s">
        <v>223</v>
      </c>
      <c r="D629" s="116" t="s">
        <v>56</v>
      </c>
      <c r="E629" s="122" t="s">
        <v>1013</v>
      </c>
      <c r="F629" s="123"/>
      <c r="G629" s="121">
        <v>16902570</v>
      </c>
      <c r="H629" s="151">
        <v>0</v>
      </c>
      <c r="I629" s="151">
        <v>0</v>
      </c>
      <c r="J629" s="151">
        <v>0</v>
      </c>
      <c r="K629" s="151">
        <v>0</v>
      </c>
      <c r="L629" s="152">
        <v>0</v>
      </c>
    </row>
    <row r="630" spans="1:12" ht="23.25" customHeight="1" x14ac:dyDescent="0.25">
      <c r="A630" s="278" t="s">
        <v>263</v>
      </c>
      <c r="B630" s="279"/>
      <c r="C630" s="116" t="s">
        <v>223</v>
      </c>
      <c r="D630" s="116" t="s">
        <v>56</v>
      </c>
      <c r="E630" s="122" t="s">
        <v>1013</v>
      </c>
      <c r="F630" s="122" t="s">
        <v>262</v>
      </c>
      <c r="G630" s="121">
        <v>16902570</v>
      </c>
      <c r="H630" s="151">
        <v>0</v>
      </c>
      <c r="I630" s="151">
        <v>0</v>
      </c>
      <c r="J630" s="151">
        <v>0</v>
      </c>
      <c r="K630" s="151">
        <v>0</v>
      </c>
      <c r="L630" s="152">
        <v>0</v>
      </c>
    </row>
    <row r="631" spans="1:12" ht="15" customHeight="1" x14ac:dyDescent="0.25">
      <c r="A631" s="278" t="s">
        <v>261</v>
      </c>
      <c r="B631" s="279"/>
      <c r="C631" s="116" t="s">
        <v>223</v>
      </c>
      <c r="D631" s="116" t="s">
        <v>56</v>
      </c>
      <c r="E631" s="122" t="s">
        <v>1013</v>
      </c>
      <c r="F631" s="122" t="s">
        <v>260</v>
      </c>
      <c r="G631" s="121">
        <v>16902570</v>
      </c>
      <c r="H631" s="151">
        <v>0</v>
      </c>
      <c r="I631" s="151">
        <v>0</v>
      </c>
      <c r="J631" s="151">
        <v>0</v>
      </c>
      <c r="K631" s="151">
        <v>0</v>
      </c>
      <c r="L631" s="152">
        <v>0</v>
      </c>
    </row>
    <row r="632" spans="1:12" ht="23.25" customHeight="1" x14ac:dyDescent="0.25">
      <c r="A632" s="278" t="s">
        <v>348</v>
      </c>
      <c r="B632" s="279"/>
      <c r="C632" s="116" t="s">
        <v>223</v>
      </c>
      <c r="D632" s="116" t="s">
        <v>56</v>
      </c>
      <c r="E632" s="122" t="s">
        <v>347</v>
      </c>
      <c r="F632" s="123"/>
      <c r="G632" s="121">
        <v>0</v>
      </c>
      <c r="H632" s="151">
        <v>0</v>
      </c>
      <c r="I632" s="151">
        <v>16904260</v>
      </c>
      <c r="J632" s="151">
        <v>0</v>
      </c>
      <c r="K632" s="151">
        <v>15413530</v>
      </c>
      <c r="L632" s="152">
        <v>0</v>
      </c>
    </row>
    <row r="633" spans="1:12" ht="23.25" customHeight="1" x14ac:dyDescent="0.25">
      <c r="A633" s="278" t="s">
        <v>263</v>
      </c>
      <c r="B633" s="279"/>
      <c r="C633" s="116" t="s">
        <v>223</v>
      </c>
      <c r="D633" s="116" t="s">
        <v>56</v>
      </c>
      <c r="E633" s="122" t="s">
        <v>347</v>
      </c>
      <c r="F633" s="122" t="s">
        <v>262</v>
      </c>
      <c r="G633" s="121">
        <v>0</v>
      </c>
      <c r="H633" s="151">
        <v>0</v>
      </c>
      <c r="I633" s="151">
        <v>16904260</v>
      </c>
      <c r="J633" s="151">
        <v>0</v>
      </c>
      <c r="K633" s="151">
        <v>15413530</v>
      </c>
      <c r="L633" s="152">
        <v>0</v>
      </c>
    </row>
    <row r="634" spans="1:12" ht="15" customHeight="1" x14ac:dyDescent="0.25">
      <c r="A634" s="278" t="s">
        <v>261</v>
      </c>
      <c r="B634" s="279"/>
      <c r="C634" s="116" t="s">
        <v>223</v>
      </c>
      <c r="D634" s="116" t="s">
        <v>56</v>
      </c>
      <c r="E634" s="122" t="s">
        <v>347</v>
      </c>
      <c r="F634" s="122" t="s">
        <v>260</v>
      </c>
      <c r="G634" s="121">
        <v>0</v>
      </c>
      <c r="H634" s="151">
        <v>0</v>
      </c>
      <c r="I634" s="151">
        <v>16904260</v>
      </c>
      <c r="J634" s="151">
        <v>0</v>
      </c>
      <c r="K634" s="151">
        <v>15413530</v>
      </c>
      <c r="L634" s="152">
        <v>0</v>
      </c>
    </row>
    <row r="635" spans="1:12" ht="23.25" customHeight="1" x14ac:dyDescent="0.25">
      <c r="A635" s="278" t="s">
        <v>346</v>
      </c>
      <c r="B635" s="279"/>
      <c r="C635" s="116" t="s">
        <v>223</v>
      </c>
      <c r="D635" s="116" t="s">
        <v>84</v>
      </c>
      <c r="E635" s="117"/>
      <c r="F635" s="117"/>
      <c r="G635" s="121">
        <v>12267830</v>
      </c>
      <c r="H635" s="151">
        <v>10367830</v>
      </c>
      <c r="I635" s="151">
        <v>12267830</v>
      </c>
      <c r="J635" s="151">
        <v>10367830</v>
      </c>
      <c r="K635" s="151">
        <v>12267830</v>
      </c>
      <c r="L635" s="152">
        <v>10367830</v>
      </c>
    </row>
    <row r="636" spans="1:12" ht="15" customHeight="1" x14ac:dyDescent="0.25">
      <c r="A636" s="278" t="s">
        <v>330</v>
      </c>
      <c r="B636" s="279"/>
      <c r="C636" s="116" t="s">
        <v>223</v>
      </c>
      <c r="D636" s="116" t="s">
        <v>84</v>
      </c>
      <c r="E636" s="116" t="s">
        <v>329</v>
      </c>
      <c r="F636" s="116"/>
      <c r="G636" s="121">
        <v>12267830</v>
      </c>
      <c r="H636" s="151">
        <v>10367830</v>
      </c>
      <c r="I636" s="151">
        <v>12267830</v>
      </c>
      <c r="J636" s="151">
        <v>10367830</v>
      </c>
      <c r="K636" s="151">
        <v>12267830</v>
      </c>
      <c r="L636" s="152">
        <v>10367830</v>
      </c>
    </row>
    <row r="637" spans="1:12" ht="15" customHeight="1" x14ac:dyDescent="0.25">
      <c r="A637" s="278" t="s">
        <v>339</v>
      </c>
      <c r="B637" s="279"/>
      <c r="C637" s="116" t="s">
        <v>223</v>
      </c>
      <c r="D637" s="116" t="s">
        <v>84</v>
      </c>
      <c r="E637" s="122" t="s">
        <v>338</v>
      </c>
      <c r="F637" s="122"/>
      <c r="G637" s="121">
        <v>1700000</v>
      </c>
      <c r="H637" s="151">
        <v>0</v>
      </c>
      <c r="I637" s="151">
        <v>1700000</v>
      </c>
      <c r="J637" s="151">
        <v>0</v>
      </c>
      <c r="K637" s="151">
        <v>1700000</v>
      </c>
      <c r="L637" s="152">
        <v>0</v>
      </c>
    </row>
    <row r="638" spans="1:12" ht="34.5" customHeight="1" x14ac:dyDescent="0.25">
      <c r="A638" s="278" t="s">
        <v>337</v>
      </c>
      <c r="B638" s="279"/>
      <c r="C638" s="116" t="s">
        <v>223</v>
      </c>
      <c r="D638" s="116" t="s">
        <v>84</v>
      </c>
      <c r="E638" s="122" t="s">
        <v>336</v>
      </c>
      <c r="F638" s="123"/>
      <c r="G638" s="121">
        <v>300000</v>
      </c>
      <c r="H638" s="151">
        <v>0</v>
      </c>
      <c r="I638" s="151">
        <v>300000</v>
      </c>
      <c r="J638" s="151">
        <v>0</v>
      </c>
      <c r="K638" s="151">
        <v>300000</v>
      </c>
      <c r="L638" s="152">
        <v>0</v>
      </c>
    </row>
    <row r="639" spans="1:12" ht="45.75" customHeight="1" x14ac:dyDescent="0.25">
      <c r="A639" s="278" t="s">
        <v>1014</v>
      </c>
      <c r="B639" s="279"/>
      <c r="C639" s="116" t="s">
        <v>223</v>
      </c>
      <c r="D639" s="116" t="s">
        <v>84</v>
      </c>
      <c r="E639" s="122" t="s">
        <v>1015</v>
      </c>
      <c r="F639" s="123"/>
      <c r="G639" s="121">
        <v>300000</v>
      </c>
      <c r="H639" s="151">
        <v>0</v>
      </c>
      <c r="I639" s="151">
        <v>300000</v>
      </c>
      <c r="J639" s="151">
        <v>0</v>
      </c>
      <c r="K639" s="151">
        <v>300000</v>
      </c>
      <c r="L639" s="152">
        <v>0</v>
      </c>
    </row>
    <row r="640" spans="1:12" ht="23.25" customHeight="1" x14ac:dyDescent="0.25">
      <c r="A640" s="278" t="s">
        <v>107</v>
      </c>
      <c r="B640" s="279"/>
      <c r="C640" s="116" t="s">
        <v>223</v>
      </c>
      <c r="D640" s="116" t="s">
        <v>84</v>
      </c>
      <c r="E640" s="122" t="s">
        <v>1015</v>
      </c>
      <c r="F640" s="122" t="s">
        <v>106</v>
      </c>
      <c r="G640" s="121">
        <v>300000</v>
      </c>
      <c r="H640" s="151">
        <v>0</v>
      </c>
      <c r="I640" s="151">
        <v>300000</v>
      </c>
      <c r="J640" s="151">
        <v>0</v>
      </c>
      <c r="K640" s="151">
        <v>300000</v>
      </c>
      <c r="L640" s="152">
        <v>0</v>
      </c>
    </row>
    <row r="641" spans="1:12" ht="23.25" customHeight="1" x14ac:dyDescent="0.25">
      <c r="A641" s="278" t="s">
        <v>105</v>
      </c>
      <c r="B641" s="279"/>
      <c r="C641" s="116" t="s">
        <v>223</v>
      </c>
      <c r="D641" s="116" t="s">
        <v>84</v>
      </c>
      <c r="E641" s="122" t="s">
        <v>1015</v>
      </c>
      <c r="F641" s="122" t="s">
        <v>104</v>
      </c>
      <c r="G641" s="121">
        <v>300000</v>
      </c>
      <c r="H641" s="151">
        <v>0</v>
      </c>
      <c r="I641" s="151">
        <v>300000</v>
      </c>
      <c r="J641" s="151">
        <v>0</v>
      </c>
      <c r="K641" s="151">
        <v>300000</v>
      </c>
      <c r="L641" s="152">
        <v>0</v>
      </c>
    </row>
    <row r="642" spans="1:12" ht="23.25" customHeight="1" x14ac:dyDescent="0.25">
      <c r="A642" s="278" t="s">
        <v>691</v>
      </c>
      <c r="B642" s="279"/>
      <c r="C642" s="116" t="s">
        <v>223</v>
      </c>
      <c r="D642" s="116" t="s">
        <v>84</v>
      </c>
      <c r="E642" s="122" t="s">
        <v>1016</v>
      </c>
      <c r="F642" s="123"/>
      <c r="G642" s="121">
        <v>1400000</v>
      </c>
      <c r="H642" s="151">
        <v>0</v>
      </c>
      <c r="I642" s="151">
        <v>1400000</v>
      </c>
      <c r="J642" s="151">
        <v>0</v>
      </c>
      <c r="K642" s="151">
        <v>1400000</v>
      </c>
      <c r="L642" s="152">
        <v>0</v>
      </c>
    </row>
    <row r="643" spans="1:12" ht="45.75" customHeight="1" x14ac:dyDescent="0.25">
      <c r="A643" s="278" t="s">
        <v>774</v>
      </c>
      <c r="B643" s="279"/>
      <c r="C643" s="116" t="s">
        <v>223</v>
      </c>
      <c r="D643" s="116" t="s">
        <v>84</v>
      </c>
      <c r="E643" s="122" t="s">
        <v>1017</v>
      </c>
      <c r="F643" s="123"/>
      <c r="G643" s="121">
        <v>1400000</v>
      </c>
      <c r="H643" s="151">
        <v>0</v>
      </c>
      <c r="I643" s="151">
        <v>1400000</v>
      </c>
      <c r="J643" s="151">
        <v>0</v>
      </c>
      <c r="K643" s="151">
        <v>1400000</v>
      </c>
      <c r="L643" s="152">
        <v>0</v>
      </c>
    </row>
    <row r="644" spans="1:12" ht="23.25" customHeight="1" x14ac:dyDescent="0.25">
      <c r="A644" s="278" t="s">
        <v>107</v>
      </c>
      <c r="B644" s="279"/>
      <c r="C644" s="116" t="s">
        <v>223</v>
      </c>
      <c r="D644" s="116" t="s">
        <v>84</v>
      </c>
      <c r="E644" s="122" t="s">
        <v>1017</v>
      </c>
      <c r="F644" s="122" t="s">
        <v>106</v>
      </c>
      <c r="G644" s="121">
        <v>1400000</v>
      </c>
      <c r="H644" s="151">
        <v>0</v>
      </c>
      <c r="I644" s="151">
        <v>1400000</v>
      </c>
      <c r="J644" s="151">
        <v>0</v>
      </c>
      <c r="K644" s="151">
        <v>1400000</v>
      </c>
      <c r="L644" s="152">
        <v>0</v>
      </c>
    </row>
    <row r="645" spans="1:12" ht="23.25" customHeight="1" x14ac:dyDescent="0.25">
      <c r="A645" s="278" t="s">
        <v>105</v>
      </c>
      <c r="B645" s="279"/>
      <c r="C645" s="116" t="s">
        <v>223</v>
      </c>
      <c r="D645" s="116" t="s">
        <v>84</v>
      </c>
      <c r="E645" s="122" t="s">
        <v>1017</v>
      </c>
      <c r="F645" s="122" t="s">
        <v>104</v>
      </c>
      <c r="G645" s="121">
        <v>1400000</v>
      </c>
      <c r="H645" s="151">
        <v>0</v>
      </c>
      <c r="I645" s="151">
        <v>1400000</v>
      </c>
      <c r="J645" s="151">
        <v>0</v>
      </c>
      <c r="K645" s="151">
        <v>1400000</v>
      </c>
      <c r="L645" s="152">
        <v>0</v>
      </c>
    </row>
    <row r="646" spans="1:12" ht="15" customHeight="1" x14ac:dyDescent="0.25">
      <c r="A646" s="278" t="s">
        <v>335</v>
      </c>
      <c r="B646" s="279"/>
      <c r="C646" s="116" t="s">
        <v>223</v>
      </c>
      <c r="D646" s="116" t="s">
        <v>84</v>
      </c>
      <c r="E646" s="122" t="s">
        <v>334</v>
      </c>
      <c r="F646" s="122"/>
      <c r="G646" s="121">
        <v>10567830</v>
      </c>
      <c r="H646" s="151">
        <v>10367830</v>
      </c>
      <c r="I646" s="151">
        <v>10567830</v>
      </c>
      <c r="J646" s="151">
        <v>10367830</v>
      </c>
      <c r="K646" s="151">
        <v>10567830</v>
      </c>
      <c r="L646" s="152">
        <v>10367830</v>
      </c>
    </row>
    <row r="647" spans="1:12" ht="23.25" customHeight="1" x14ac:dyDescent="0.25">
      <c r="A647" s="278" t="s">
        <v>333</v>
      </c>
      <c r="B647" s="279"/>
      <c r="C647" s="116" t="s">
        <v>223</v>
      </c>
      <c r="D647" s="116" t="s">
        <v>84</v>
      </c>
      <c r="E647" s="122" t="s">
        <v>332</v>
      </c>
      <c r="F647" s="123"/>
      <c r="G647" s="121">
        <v>10367830</v>
      </c>
      <c r="H647" s="151">
        <v>10367830</v>
      </c>
      <c r="I647" s="151">
        <v>10367830</v>
      </c>
      <c r="J647" s="151">
        <v>10367830</v>
      </c>
      <c r="K647" s="151">
        <v>10367830</v>
      </c>
      <c r="L647" s="152">
        <v>10367830</v>
      </c>
    </row>
    <row r="648" spans="1:12" ht="68.25" customHeight="1" x14ac:dyDescent="0.25">
      <c r="A648" s="278" t="s">
        <v>1018</v>
      </c>
      <c r="B648" s="279"/>
      <c r="C648" s="116" t="s">
        <v>223</v>
      </c>
      <c r="D648" s="116" t="s">
        <v>84</v>
      </c>
      <c r="E648" s="122" t="s">
        <v>331</v>
      </c>
      <c r="F648" s="123"/>
      <c r="G648" s="121">
        <v>10367830</v>
      </c>
      <c r="H648" s="151">
        <v>10367830</v>
      </c>
      <c r="I648" s="151">
        <v>10367830</v>
      </c>
      <c r="J648" s="151">
        <v>10367830</v>
      </c>
      <c r="K648" s="151">
        <v>10367830</v>
      </c>
      <c r="L648" s="152">
        <v>10367830</v>
      </c>
    </row>
    <row r="649" spans="1:12" ht="23.25" customHeight="1" x14ac:dyDescent="0.25">
      <c r="A649" s="278" t="s">
        <v>107</v>
      </c>
      <c r="B649" s="279"/>
      <c r="C649" s="116" t="s">
        <v>223</v>
      </c>
      <c r="D649" s="116" t="s">
        <v>84</v>
      </c>
      <c r="E649" s="122" t="s">
        <v>331</v>
      </c>
      <c r="F649" s="122" t="s">
        <v>106</v>
      </c>
      <c r="G649" s="121">
        <v>10367830</v>
      </c>
      <c r="H649" s="151">
        <v>10367830</v>
      </c>
      <c r="I649" s="151">
        <v>10367830</v>
      </c>
      <c r="J649" s="151">
        <v>10367830</v>
      </c>
      <c r="K649" s="151">
        <v>10367830</v>
      </c>
      <c r="L649" s="152">
        <v>10367830</v>
      </c>
    </row>
    <row r="650" spans="1:12" ht="23.25" customHeight="1" x14ac:dyDescent="0.25">
      <c r="A650" s="278" t="s">
        <v>105</v>
      </c>
      <c r="B650" s="279"/>
      <c r="C650" s="116" t="s">
        <v>223</v>
      </c>
      <c r="D650" s="116" t="s">
        <v>84</v>
      </c>
      <c r="E650" s="122" t="s">
        <v>331</v>
      </c>
      <c r="F650" s="122" t="s">
        <v>104</v>
      </c>
      <c r="G650" s="121">
        <v>10367830</v>
      </c>
      <c r="H650" s="151">
        <v>10367830</v>
      </c>
      <c r="I650" s="151">
        <v>10367830</v>
      </c>
      <c r="J650" s="151">
        <v>10367830</v>
      </c>
      <c r="K650" s="151">
        <v>10367830</v>
      </c>
      <c r="L650" s="152">
        <v>10367830</v>
      </c>
    </row>
    <row r="651" spans="1:12" ht="23.25" customHeight="1" x14ac:dyDescent="0.25">
      <c r="A651" s="278" t="s">
        <v>1019</v>
      </c>
      <c r="B651" s="279"/>
      <c r="C651" s="116" t="s">
        <v>223</v>
      </c>
      <c r="D651" s="116" t="s">
        <v>84</v>
      </c>
      <c r="E651" s="122" t="s">
        <v>1020</v>
      </c>
      <c r="F651" s="123"/>
      <c r="G651" s="121">
        <v>200000</v>
      </c>
      <c r="H651" s="151">
        <v>0</v>
      </c>
      <c r="I651" s="151">
        <v>200000</v>
      </c>
      <c r="J651" s="151">
        <v>0</v>
      </c>
      <c r="K651" s="151">
        <v>200000</v>
      </c>
      <c r="L651" s="152">
        <v>0</v>
      </c>
    </row>
    <row r="652" spans="1:12" ht="15" customHeight="1" x14ac:dyDescent="0.25">
      <c r="A652" s="278" t="s">
        <v>1021</v>
      </c>
      <c r="B652" s="279"/>
      <c r="C652" s="116" t="s">
        <v>223</v>
      </c>
      <c r="D652" s="116" t="s">
        <v>84</v>
      </c>
      <c r="E652" s="122" t="s">
        <v>1022</v>
      </c>
      <c r="F652" s="123"/>
      <c r="G652" s="121">
        <v>200000</v>
      </c>
      <c r="H652" s="151">
        <v>0</v>
      </c>
      <c r="I652" s="151">
        <v>200000</v>
      </c>
      <c r="J652" s="151">
        <v>0</v>
      </c>
      <c r="K652" s="151">
        <v>200000</v>
      </c>
      <c r="L652" s="152">
        <v>0</v>
      </c>
    </row>
    <row r="653" spans="1:12" ht="23.25" customHeight="1" x14ac:dyDescent="0.25">
      <c r="A653" s="278" t="s">
        <v>107</v>
      </c>
      <c r="B653" s="279"/>
      <c r="C653" s="116" t="s">
        <v>223</v>
      </c>
      <c r="D653" s="116" t="s">
        <v>84</v>
      </c>
      <c r="E653" s="122" t="s">
        <v>1022</v>
      </c>
      <c r="F653" s="122" t="s">
        <v>106</v>
      </c>
      <c r="G653" s="121">
        <v>200000</v>
      </c>
      <c r="H653" s="151">
        <v>0</v>
      </c>
      <c r="I653" s="151">
        <v>200000</v>
      </c>
      <c r="J653" s="151">
        <v>0</v>
      </c>
      <c r="K653" s="151">
        <v>200000</v>
      </c>
      <c r="L653" s="152">
        <v>0</v>
      </c>
    </row>
    <row r="654" spans="1:12" ht="23.25" customHeight="1" x14ac:dyDescent="0.25">
      <c r="A654" s="278" t="s">
        <v>105</v>
      </c>
      <c r="B654" s="279"/>
      <c r="C654" s="116" t="s">
        <v>223</v>
      </c>
      <c r="D654" s="116" t="s">
        <v>84</v>
      </c>
      <c r="E654" s="122" t="s">
        <v>1022</v>
      </c>
      <c r="F654" s="122" t="s">
        <v>104</v>
      </c>
      <c r="G654" s="121">
        <v>200000</v>
      </c>
      <c r="H654" s="151">
        <v>0</v>
      </c>
      <c r="I654" s="151">
        <v>200000</v>
      </c>
      <c r="J654" s="151">
        <v>0</v>
      </c>
      <c r="K654" s="151">
        <v>200000</v>
      </c>
      <c r="L654" s="152">
        <v>0</v>
      </c>
    </row>
    <row r="655" spans="1:12" ht="15" customHeight="1" x14ac:dyDescent="0.25">
      <c r="A655" s="278" t="s">
        <v>1023</v>
      </c>
      <c r="B655" s="279"/>
      <c r="C655" s="116" t="s">
        <v>223</v>
      </c>
      <c r="D655" s="116" t="s">
        <v>68</v>
      </c>
      <c r="E655" s="117"/>
      <c r="F655" s="117"/>
      <c r="G655" s="121">
        <v>6000000</v>
      </c>
      <c r="H655" s="151">
        <v>0</v>
      </c>
      <c r="I655" s="151">
        <v>6000000</v>
      </c>
      <c r="J655" s="151">
        <v>0</v>
      </c>
      <c r="K655" s="151">
        <v>6000000</v>
      </c>
      <c r="L655" s="152">
        <v>0</v>
      </c>
    </row>
    <row r="656" spans="1:12" ht="15" customHeight="1" x14ac:dyDescent="0.25">
      <c r="A656" s="278" t="s">
        <v>330</v>
      </c>
      <c r="B656" s="279"/>
      <c r="C656" s="116" t="s">
        <v>223</v>
      </c>
      <c r="D656" s="116" t="s">
        <v>68</v>
      </c>
      <c r="E656" s="116" t="s">
        <v>329</v>
      </c>
      <c r="F656" s="116"/>
      <c r="G656" s="121">
        <v>6000000</v>
      </c>
      <c r="H656" s="151">
        <v>0</v>
      </c>
      <c r="I656" s="151">
        <v>6000000</v>
      </c>
      <c r="J656" s="151">
        <v>0</v>
      </c>
      <c r="K656" s="151">
        <v>6000000</v>
      </c>
      <c r="L656" s="152">
        <v>0</v>
      </c>
    </row>
    <row r="657" spans="1:12" ht="23.25" customHeight="1" x14ac:dyDescent="0.25">
      <c r="A657" s="278" t="s">
        <v>1024</v>
      </c>
      <c r="B657" s="279"/>
      <c r="C657" s="116" t="s">
        <v>223</v>
      </c>
      <c r="D657" s="116" t="s">
        <v>68</v>
      </c>
      <c r="E657" s="122" t="s">
        <v>328</v>
      </c>
      <c r="F657" s="122"/>
      <c r="G657" s="121">
        <v>6000000</v>
      </c>
      <c r="H657" s="151">
        <v>0</v>
      </c>
      <c r="I657" s="151">
        <v>6000000</v>
      </c>
      <c r="J657" s="151">
        <v>0</v>
      </c>
      <c r="K657" s="151">
        <v>6000000</v>
      </c>
      <c r="L657" s="152">
        <v>0</v>
      </c>
    </row>
    <row r="658" spans="1:12" ht="34.5" customHeight="1" x14ac:dyDescent="0.25">
      <c r="A658" s="278" t="s">
        <v>1025</v>
      </c>
      <c r="B658" s="279"/>
      <c r="C658" s="116" t="s">
        <v>223</v>
      </c>
      <c r="D658" s="116" t="s">
        <v>68</v>
      </c>
      <c r="E658" s="122" t="s">
        <v>1026</v>
      </c>
      <c r="F658" s="123"/>
      <c r="G658" s="121">
        <v>6000000</v>
      </c>
      <c r="H658" s="151">
        <v>0</v>
      </c>
      <c r="I658" s="151">
        <v>6000000</v>
      </c>
      <c r="J658" s="151">
        <v>0</v>
      </c>
      <c r="K658" s="151">
        <v>6000000</v>
      </c>
      <c r="L658" s="152">
        <v>0</v>
      </c>
    </row>
    <row r="659" spans="1:12" ht="23.25" customHeight="1" x14ac:dyDescent="0.25">
      <c r="A659" s="278" t="s">
        <v>780</v>
      </c>
      <c r="B659" s="279"/>
      <c r="C659" s="116" t="s">
        <v>223</v>
      </c>
      <c r="D659" s="116" t="s">
        <v>68</v>
      </c>
      <c r="E659" s="122" t="s">
        <v>1027</v>
      </c>
      <c r="F659" s="123"/>
      <c r="G659" s="121">
        <v>6000000</v>
      </c>
      <c r="H659" s="151">
        <v>0</v>
      </c>
      <c r="I659" s="151">
        <v>6000000</v>
      </c>
      <c r="J659" s="151">
        <v>0</v>
      </c>
      <c r="K659" s="151">
        <v>6000000</v>
      </c>
      <c r="L659" s="152">
        <v>0</v>
      </c>
    </row>
    <row r="660" spans="1:12" ht="23.25" customHeight="1" x14ac:dyDescent="0.25">
      <c r="A660" s="278" t="s">
        <v>107</v>
      </c>
      <c r="B660" s="279"/>
      <c r="C660" s="116" t="s">
        <v>223</v>
      </c>
      <c r="D660" s="116" t="s">
        <v>68</v>
      </c>
      <c r="E660" s="122" t="s">
        <v>1027</v>
      </c>
      <c r="F660" s="122" t="s">
        <v>106</v>
      </c>
      <c r="G660" s="121">
        <v>6000000</v>
      </c>
      <c r="H660" s="151">
        <v>0</v>
      </c>
      <c r="I660" s="151">
        <v>6000000</v>
      </c>
      <c r="J660" s="151">
        <v>0</v>
      </c>
      <c r="K660" s="151">
        <v>6000000</v>
      </c>
      <c r="L660" s="152">
        <v>0</v>
      </c>
    </row>
    <row r="661" spans="1:12" ht="23.25" customHeight="1" x14ac:dyDescent="0.25">
      <c r="A661" s="278" t="s">
        <v>105</v>
      </c>
      <c r="B661" s="279"/>
      <c r="C661" s="116" t="s">
        <v>223</v>
      </c>
      <c r="D661" s="116" t="s">
        <v>68</v>
      </c>
      <c r="E661" s="122" t="s">
        <v>1027</v>
      </c>
      <c r="F661" s="122" t="s">
        <v>104</v>
      </c>
      <c r="G661" s="121">
        <v>6000000</v>
      </c>
      <c r="H661" s="151">
        <v>0</v>
      </c>
      <c r="I661" s="151">
        <v>6000000</v>
      </c>
      <c r="J661" s="151">
        <v>0</v>
      </c>
      <c r="K661" s="151">
        <v>6000000</v>
      </c>
      <c r="L661" s="152">
        <v>0</v>
      </c>
    </row>
    <row r="662" spans="1:12" ht="15" customHeight="1" x14ac:dyDescent="0.25">
      <c r="A662" s="285" t="s">
        <v>782</v>
      </c>
      <c r="B662" s="286"/>
      <c r="C662" s="175" t="s">
        <v>167</v>
      </c>
      <c r="D662" s="175"/>
      <c r="E662" s="175"/>
      <c r="F662" s="175"/>
      <c r="G662" s="176">
        <v>11567415423.5</v>
      </c>
      <c r="H662" s="153">
        <v>5284511000</v>
      </c>
      <c r="I662" s="153">
        <v>11282662282.700001</v>
      </c>
      <c r="J662" s="153">
        <v>5279981000</v>
      </c>
      <c r="K662" s="153">
        <v>8435652100</v>
      </c>
      <c r="L662" s="154">
        <v>5279981000</v>
      </c>
    </row>
    <row r="663" spans="1:12" ht="15" customHeight="1" x14ac:dyDescent="0.25">
      <c r="A663" s="278" t="s">
        <v>218</v>
      </c>
      <c r="B663" s="279"/>
      <c r="C663" s="116" t="s">
        <v>167</v>
      </c>
      <c r="D663" s="116" t="s">
        <v>52</v>
      </c>
      <c r="E663" s="117"/>
      <c r="F663" s="117"/>
      <c r="G663" s="121">
        <v>3631419420</v>
      </c>
      <c r="H663" s="151">
        <v>1936377000</v>
      </c>
      <c r="I663" s="151">
        <v>3112759730</v>
      </c>
      <c r="J663" s="151">
        <v>1936377000</v>
      </c>
      <c r="K663" s="151">
        <v>3173511950</v>
      </c>
      <c r="L663" s="152">
        <v>1936377000</v>
      </c>
    </row>
    <row r="664" spans="1:12" ht="15" customHeight="1" x14ac:dyDescent="0.25">
      <c r="A664" s="278" t="s">
        <v>185</v>
      </c>
      <c r="B664" s="279"/>
      <c r="C664" s="116" t="s">
        <v>167</v>
      </c>
      <c r="D664" s="116" t="s">
        <v>52</v>
      </c>
      <c r="E664" s="116" t="s">
        <v>184</v>
      </c>
      <c r="F664" s="116"/>
      <c r="G664" s="121">
        <v>2601953400</v>
      </c>
      <c r="H664" s="151">
        <v>1936377000</v>
      </c>
      <c r="I664" s="151">
        <v>2563663400</v>
      </c>
      <c r="J664" s="151">
        <v>1936377000</v>
      </c>
      <c r="K664" s="151">
        <v>2563663400</v>
      </c>
      <c r="L664" s="152">
        <v>1936377000</v>
      </c>
    </row>
    <row r="665" spans="1:12" ht="15" customHeight="1" x14ac:dyDescent="0.25">
      <c r="A665" s="278" t="s">
        <v>206</v>
      </c>
      <c r="B665" s="279"/>
      <c r="C665" s="116" t="s">
        <v>167</v>
      </c>
      <c r="D665" s="116" t="s">
        <v>52</v>
      </c>
      <c r="E665" s="122" t="s">
        <v>183</v>
      </c>
      <c r="F665" s="122"/>
      <c r="G665" s="121">
        <v>2601953400</v>
      </c>
      <c r="H665" s="151">
        <v>1936377000</v>
      </c>
      <c r="I665" s="151">
        <v>2563663400</v>
      </c>
      <c r="J665" s="151">
        <v>1936377000</v>
      </c>
      <c r="K665" s="151">
        <v>2563663400</v>
      </c>
      <c r="L665" s="152">
        <v>1936377000</v>
      </c>
    </row>
    <row r="666" spans="1:12" ht="23.25" customHeight="1" x14ac:dyDescent="0.25">
      <c r="A666" s="278" t="s">
        <v>204</v>
      </c>
      <c r="B666" s="279"/>
      <c r="C666" s="116" t="s">
        <v>167</v>
      </c>
      <c r="D666" s="116" t="s">
        <v>52</v>
      </c>
      <c r="E666" s="122" t="s">
        <v>874</v>
      </c>
      <c r="F666" s="123"/>
      <c r="G666" s="121">
        <v>2538760000</v>
      </c>
      <c r="H666" s="151">
        <v>1936377000</v>
      </c>
      <c r="I666" s="151">
        <v>2500470000</v>
      </c>
      <c r="J666" s="151">
        <v>1936377000</v>
      </c>
      <c r="K666" s="151">
        <v>2500470000</v>
      </c>
      <c r="L666" s="152">
        <v>1936377000</v>
      </c>
    </row>
    <row r="667" spans="1:12" ht="34.5" customHeight="1" x14ac:dyDescent="0.25">
      <c r="A667" s="278" t="s">
        <v>217</v>
      </c>
      <c r="B667" s="279"/>
      <c r="C667" s="116" t="s">
        <v>167</v>
      </c>
      <c r="D667" s="116" t="s">
        <v>52</v>
      </c>
      <c r="E667" s="122" t="s">
        <v>1066</v>
      </c>
      <c r="F667" s="123"/>
      <c r="G667" s="121">
        <v>602383000</v>
      </c>
      <c r="H667" s="151">
        <v>0</v>
      </c>
      <c r="I667" s="151">
        <v>564093000</v>
      </c>
      <c r="J667" s="151">
        <v>0</v>
      </c>
      <c r="K667" s="151">
        <v>564093000</v>
      </c>
      <c r="L667" s="152">
        <v>0</v>
      </c>
    </row>
    <row r="668" spans="1:12" ht="23.25" customHeight="1" x14ac:dyDescent="0.25">
      <c r="A668" s="278" t="s">
        <v>97</v>
      </c>
      <c r="B668" s="279"/>
      <c r="C668" s="116" t="s">
        <v>167</v>
      </c>
      <c r="D668" s="116" t="s">
        <v>52</v>
      </c>
      <c r="E668" s="122" t="s">
        <v>1066</v>
      </c>
      <c r="F668" s="122" t="s">
        <v>75</v>
      </c>
      <c r="G668" s="121">
        <v>602383000</v>
      </c>
      <c r="H668" s="151">
        <v>0</v>
      </c>
      <c r="I668" s="151">
        <v>564093000</v>
      </c>
      <c r="J668" s="151">
        <v>0</v>
      </c>
      <c r="K668" s="151">
        <v>564093000</v>
      </c>
      <c r="L668" s="152">
        <v>0</v>
      </c>
    </row>
    <row r="669" spans="1:12" ht="15" customHeight="1" x14ac:dyDescent="0.25">
      <c r="A669" s="278" t="s">
        <v>124</v>
      </c>
      <c r="B669" s="279"/>
      <c r="C669" s="116" t="s">
        <v>167</v>
      </c>
      <c r="D669" s="116" t="s">
        <v>52</v>
      </c>
      <c r="E669" s="122" t="s">
        <v>1066</v>
      </c>
      <c r="F669" s="122" t="s">
        <v>78</v>
      </c>
      <c r="G669" s="121">
        <v>551805000</v>
      </c>
      <c r="H669" s="151">
        <v>0</v>
      </c>
      <c r="I669" s="151">
        <v>513515000</v>
      </c>
      <c r="J669" s="151">
        <v>0</v>
      </c>
      <c r="K669" s="151">
        <v>513515000</v>
      </c>
      <c r="L669" s="152">
        <v>0</v>
      </c>
    </row>
    <row r="670" spans="1:12" ht="15" customHeight="1" x14ac:dyDescent="0.25">
      <c r="A670" s="278" t="s">
        <v>96</v>
      </c>
      <c r="B670" s="279"/>
      <c r="C670" s="116" t="s">
        <v>167</v>
      </c>
      <c r="D670" s="116" t="s">
        <v>52</v>
      </c>
      <c r="E670" s="122" t="s">
        <v>1066</v>
      </c>
      <c r="F670" s="122" t="s">
        <v>92</v>
      </c>
      <c r="G670" s="121">
        <v>50578000</v>
      </c>
      <c r="H670" s="151">
        <v>0</v>
      </c>
      <c r="I670" s="151">
        <v>50578000</v>
      </c>
      <c r="J670" s="151">
        <v>0</v>
      </c>
      <c r="K670" s="151">
        <v>50578000</v>
      </c>
      <c r="L670" s="152">
        <v>0</v>
      </c>
    </row>
    <row r="671" spans="1:12" ht="135.75" customHeight="1" x14ac:dyDescent="0.25">
      <c r="A671" s="278" t="s">
        <v>1067</v>
      </c>
      <c r="B671" s="279"/>
      <c r="C671" s="116" t="s">
        <v>167</v>
      </c>
      <c r="D671" s="116" t="s">
        <v>52</v>
      </c>
      <c r="E671" s="122" t="s">
        <v>1068</v>
      </c>
      <c r="F671" s="123"/>
      <c r="G671" s="121">
        <v>1854666000</v>
      </c>
      <c r="H671" s="151">
        <v>1854666000</v>
      </c>
      <c r="I671" s="151">
        <v>1854666000</v>
      </c>
      <c r="J671" s="151">
        <v>1854666000</v>
      </c>
      <c r="K671" s="151">
        <v>1854666000</v>
      </c>
      <c r="L671" s="152">
        <v>1854666000</v>
      </c>
    </row>
    <row r="672" spans="1:12" ht="23.25" customHeight="1" x14ac:dyDescent="0.25">
      <c r="A672" s="278" t="s">
        <v>97</v>
      </c>
      <c r="B672" s="279"/>
      <c r="C672" s="116" t="s">
        <v>167</v>
      </c>
      <c r="D672" s="116" t="s">
        <v>52</v>
      </c>
      <c r="E672" s="122" t="s">
        <v>1068</v>
      </c>
      <c r="F672" s="122" t="s">
        <v>75</v>
      </c>
      <c r="G672" s="121">
        <v>1854666000</v>
      </c>
      <c r="H672" s="151">
        <v>1854666000</v>
      </c>
      <c r="I672" s="151">
        <v>1854666000</v>
      </c>
      <c r="J672" s="151">
        <v>1854666000</v>
      </c>
      <c r="K672" s="151">
        <v>1854666000</v>
      </c>
      <c r="L672" s="152">
        <v>1854666000</v>
      </c>
    </row>
    <row r="673" spans="1:12" ht="15" customHeight="1" x14ac:dyDescent="0.25">
      <c r="A673" s="278" t="s">
        <v>124</v>
      </c>
      <c r="B673" s="279"/>
      <c r="C673" s="116" t="s">
        <v>167</v>
      </c>
      <c r="D673" s="116" t="s">
        <v>52</v>
      </c>
      <c r="E673" s="122" t="s">
        <v>1068</v>
      </c>
      <c r="F673" s="122" t="s">
        <v>78</v>
      </c>
      <c r="G673" s="121">
        <v>1712463000</v>
      </c>
      <c r="H673" s="151">
        <v>1712463000</v>
      </c>
      <c r="I673" s="151">
        <v>1712463000</v>
      </c>
      <c r="J673" s="151">
        <v>1712463000</v>
      </c>
      <c r="K673" s="151">
        <v>1712463000</v>
      </c>
      <c r="L673" s="152">
        <v>1712463000</v>
      </c>
    </row>
    <row r="674" spans="1:12" ht="15" customHeight="1" x14ac:dyDescent="0.25">
      <c r="A674" s="278" t="s">
        <v>96</v>
      </c>
      <c r="B674" s="279"/>
      <c r="C674" s="116" t="s">
        <v>167</v>
      </c>
      <c r="D674" s="116" t="s">
        <v>52</v>
      </c>
      <c r="E674" s="122" t="s">
        <v>1068</v>
      </c>
      <c r="F674" s="122" t="s">
        <v>92</v>
      </c>
      <c r="G674" s="121">
        <v>142203000</v>
      </c>
      <c r="H674" s="151">
        <v>142203000</v>
      </c>
      <c r="I674" s="151">
        <v>142203000</v>
      </c>
      <c r="J674" s="151">
        <v>142203000</v>
      </c>
      <c r="K674" s="151">
        <v>142203000</v>
      </c>
      <c r="L674" s="152">
        <v>142203000</v>
      </c>
    </row>
    <row r="675" spans="1:12" ht="169.5" customHeight="1" x14ac:dyDescent="0.25">
      <c r="A675" s="278" t="s">
        <v>1069</v>
      </c>
      <c r="B675" s="279"/>
      <c r="C675" s="116" t="s">
        <v>167</v>
      </c>
      <c r="D675" s="116" t="s">
        <v>52</v>
      </c>
      <c r="E675" s="122" t="s">
        <v>1070</v>
      </c>
      <c r="F675" s="123"/>
      <c r="G675" s="121">
        <v>81711000</v>
      </c>
      <c r="H675" s="151">
        <v>81711000</v>
      </c>
      <c r="I675" s="151">
        <v>81711000</v>
      </c>
      <c r="J675" s="151">
        <v>81711000</v>
      </c>
      <c r="K675" s="151">
        <v>81711000</v>
      </c>
      <c r="L675" s="152">
        <v>81711000</v>
      </c>
    </row>
    <row r="676" spans="1:12" ht="23.25" customHeight="1" x14ac:dyDescent="0.25">
      <c r="A676" s="278" t="s">
        <v>97</v>
      </c>
      <c r="B676" s="279"/>
      <c r="C676" s="116" t="s">
        <v>167</v>
      </c>
      <c r="D676" s="116" t="s">
        <v>52</v>
      </c>
      <c r="E676" s="122" t="s">
        <v>1070</v>
      </c>
      <c r="F676" s="122" t="s">
        <v>75</v>
      </c>
      <c r="G676" s="121">
        <v>81711000</v>
      </c>
      <c r="H676" s="151">
        <v>81711000</v>
      </c>
      <c r="I676" s="151">
        <v>81711000</v>
      </c>
      <c r="J676" s="151">
        <v>81711000</v>
      </c>
      <c r="K676" s="151">
        <v>81711000</v>
      </c>
      <c r="L676" s="152">
        <v>81711000</v>
      </c>
    </row>
    <row r="677" spans="1:12" ht="45.75" customHeight="1" x14ac:dyDescent="0.25">
      <c r="A677" s="278" t="s">
        <v>203</v>
      </c>
      <c r="B677" s="279"/>
      <c r="C677" s="116" t="s">
        <v>167</v>
      </c>
      <c r="D677" s="116" t="s">
        <v>52</v>
      </c>
      <c r="E677" s="122" t="s">
        <v>1070</v>
      </c>
      <c r="F677" s="122" t="s">
        <v>202</v>
      </c>
      <c r="G677" s="121">
        <v>81711000</v>
      </c>
      <c r="H677" s="151">
        <v>81711000</v>
      </c>
      <c r="I677" s="151">
        <v>81711000</v>
      </c>
      <c r="J677" s="151">
        <v>81711000</v>
      </c>
      <c r="K677" s="151">
        <v>81711000</v>
      </c>
      <c r="L677" s="152">
        <v>81711000</v>
      </c>
    </row>
    <row r="678" spans="1:12" ht="57" customHeight="1" x14ac:dyDescent="0.25">
      <c r="A678" s="278" t="s">
        <v>210</v>
      </c>
      <c r="B678" s="279"/>
      <c r="C678" s="116" t="s">
        <v>167</v>
      </c>
      <c r="D678" s="116" t="s">
        <v>52</v>
      </c>
      <c r="E678" s="122" t="s">
        <v>182</v>
      </c>
      <c r="F678" s="123"/>
      <c r="G678" s="121">
        <v>44051400</v>
      </c>
      <c r="H678" s="151">
        <v>0</v>
      </c>
      <c r="I678" s="151">
        <v>44051400</v>
      </c>
      <c r="J678" s="151">
        <v>0</v>
      </c>
      <c r="K678" s="151">
        <v>44051400</v>
      </c>
      <c r="L678" s="152">
        <v>0</v>
      </c>
    </row>
    <row r="679" spans="1:12" ht="34.5" customHeight="1" x14ac:dyDescent="0.25">
      <c r="A679" s="278" t="s">
        <v>679</v>
      </c>
      <c r="B679" s="279"/>
      <c r="C679" s="116" t="s">
        <v>167</v>
      </c>
      <c r="D679" s="116" t="s">
        <v>52</v>
      </c>
      <c r="E679" s="122" t="s">
        <v>680</v>
      </c>
      <c r="F679" s="123"/>
      <c r="G679" s="121">
        <v>12799400</v>
      </c>
      <c r="H679" s="151">
        <v>0</v>
      </c>
      <c r="I679" s="151">
        <v>12799400</v>
      </c>
      <c r="J679" s="151">
        <v>0</v>
      </c>
      <c r="K679" s="151">
        <v>12799400</v>
      </c>
      <c r="L679" s="152">
        <v>0</v>
      </c>
    </row>
    <row r="680" spans="1:12" ht="23.25" customHeight="1" x14ac:dyDescent="0.25">
      <c r="A680" s="278" t="s">
        <v>97</v>
      </c>
      <c r="B680" s="279"/>
      <c r="C680" s="116" t="s">
        <v>167</v>
      </c>
      <c r="D680" s="116" t="s">
        <v>52</v>
      </c>
      <c r="E680" s="122" t="s">
        <v>680</v>
      </c>
      <c r="F680" s="122" t="s">
        <v>75</v>
      </c>
      <c r="G680" s="121">
        <v>12799400</v>
      </c>
      <c r="H680" s="151">
        <v>0</v>
      </c>
      <c r="I680" s="151">
        <v>12799400</v>
      </c>
      <c r="J680" s="151">
        <v>0</v>
      </c>
      <c r="K680" s="151">
        <v>12799400</v>
      </c>
      <c r="L680" s="152">
        <v>0</v>
      </c>
    </row>
    <row r="681" spans="1:12" ht="15" customHeight="1" x14ac:dyDescent="0.25">
      <c r="A681" s="278" t="s">
        <v>124</v>
      </c>
      <c r="B681" s="279"/>
      <c r="C681" s="116" t="s">
        <v>167</v>
      </c>
      <c r="D681" s="116" t="s">
        <v>52</v>
      </c>
      <c r="E681" s="122" t="s">
        <v>680</v>
      </c>
      <c r="F681" s="122" t="s">
        <v>78</v>
      </c>
      <c r="G681" s="121">
        <v>12799400</v>
      </c>
      <c r="H681" s="151">
        <v>0</v>
      </c>
      <c r="I681" s="151">
        <v>12799400</v>
      </c>
      <c r="J681" s="151">
        <v>0</v>
      </c>
      <c r="K681" s="151">
        <v>12799400</v>
      </c>
      <c r="L681" s="152">
        <v>0</v>
      </c>
    </row>
    <row r="682" spans="1:12" ht="34.5" customHeight="1" x14ac:dyDescent="0.25">
      <c r="A682" s="278" t="s">
        <v>216</v>
      </c>
      <c r="B682" s="279"/>
      <c r="C682" s="116" t="s">
        <v>167</v>
      </c>
      <c r="D682" s="116" t="s">
        <v>52</v>
      </c>
      <c r="E682" s="122" t="s">
        <v>215</v>
      </c>
      <c r="F682" s="123"/>
      <c r="G682" s="121">
        <v>31252000</v>
      </c>
      <c r="H682" s="151">
        <v>0</v>
      </c>
      <c r="I682" s="151">
        <v>31252000</v>
      </c>
      <c r="J682" s="151">
        <v>0</v>
      </c>
      <c r="K682" s="151">
        <v>31252000</v>
      </c>
      <c r="L682" s="152">
        <v>0</v>
      </c>
    </row>
    <row r="683" spans="1:12" ht="23.25" customHeight="1" x14ac:dyDescent="0.25">
      <c r="A683" s="278" t="s">
        <v>97</v>
      </c>
      <c r="B683" s="279"/>
      <c r="C683" s="116" t="s">
        <v>167</v>
      </c>
      <c r="D683" s="116" t="s">
        <v>52</v>
      </c>
      <c r="E683" s="122" t="s">
        <v>215</v>
      </c>
      <c r="F683" s="122" t="s">
        <v>75</v>
      </c>
      <c r="G683" s="121">
        <v>31252000</v>
      </c>
      <c r="H683" s="151">
        <v>0</v>
      </c>
      <c r="I683" s="151">
        <v>31252000</v>
      </c>
      <c r="J683" s="151">
        <v>0</v>
      </c>
      <c r="K683" s="151">
        <v>31252000</v>
      </c>
      <c r="L683" s="152">
        <v>0</v>
      </c>
    </row>
    <row r="684" spans="1:12" ht="15" customHeight="1" x14ac:dyDescent="0.25">
      <c r="A684" s="278" t="s">
        <v>124</v>
      </c>
      <c r="B684" s="279"/>
      <c r="C684" s="116" t="s">
        <v>167</v>
      </c>
      <c r="D684" s="116" t="s">
        <v>52</v>
      </c>
      <c r="E684" s="122" t="s">
        <v>215</v>
      </c>
      <c r="F684" s="122" t="s">
        <v>78</v>
      </c>
      <c r="G684" s="121">
        <v>31252000</v>
      </c>
      <c r="H684" s="151">
        <v>0</v>
      </c>
      <c r="I684" s="151">
        <v>31252000</v>
      </c>
      <c r="J684" s="151">
        <v>0</v>
      </c>
      <c r="K684" s="151">
        <v>31252000</v>
      </c>
      <c r="L684" s="152">
        <v>0</v>
      </c>
    </row>
    <row r="685" spans="1:12" ht="15" customHeight="1" x14ac:dyDescent="0.25">
      <c r="A685" s="278" t="s">
        <v>214</v>
      </c>
      <c r="B685" s="279"/>
      <c r="C685" s="116" t="s">
        <v>167</v>
      </c>
      <c r="D685" s="116" t="s">
        <v>52</v>
      </c>
      <c r="E685" s="122" t="s">
        <v>213</v>
      </c>
      <c r="F685" s="123"/>
      <c r="G685" s="121">
        <v>19142000</v>
      </c>
      <c r="H685" s="151">
        <v>0</v>
      </c>
      <c r="I685" s="151">
        <v>19142000</v>
      </c>
      <c r="J685" s="151">
        <v>0</v>
      </c>
      <c r="K685" s="151">
        <v>19142000</v>
      </c>
      <c r="L685" s="152">
        <v>0</v>
      </c>
    </row>
    <row r="686" spans="1:12" ht="90.75" customHeight="1" x14ac:dyDescent="0.25">
      <c r="A686" s="278" t="s">
        <v>1071</v>
      </c>
      <c r="B686" s="279"/>
      <c r="C686" s="116" t="s">
        <v>167</v>
      </c>
      <c r="D686" s="116" t="s">
        <v>52</v>
      </c>
      <c r="E686" s="122" t="s">
        <v>212</v>
      </c>
      <c r="F686" s="123"/>
      <c r="G686" s="121">
        <v>19142000</v>
      </c>
      <c r="H686" s="151">
        <v>0</v>
      </c>
      <c r="I686" s="151">
        <v>19142000</v>
      </c>
      <c r="J686" s="151">
        <v>0</v>
      </c>
      <c r="K686" s="151">
        <v>19142000</v>
      </c>
      <c r="L686" s="152">
        <v>0</v>
      </c>
    </row>
    <row r="687" spans="1:12" ht="23.25" customHeight="1" x14ac:dyDescent="0.25">
      <c r="A687" s="278" t="s">
        <v>97</v>
      </c>
      <c r="B687" s="279"/>
      <c r="C687" s="116" t="s">
        <v>167</v>
      </c>
      <c r="D687" s="116" t="s">
        <v>52</v>
      </c>
      <c r="E687" s="122" t="s">
        <v>212</v>
      </c>
      <c r="F687" s="122" t="s">
        <v>75</v>
      </c>
      <c r="G687" s="121">
        <v>19142000</v>
      </c>
      <c r="H687" s="151">
        <v>0</v>
      </c>
      <c r="I687" s="151">
        <v>19142000</v>
      </c>
      <c r="J687" s="151">
        <v>0</v>
      </c>
      <c r="K687" s="151">
        <v>19142000</v>
      </c>
      <c r="L687" s="152">
        <v>0</v>
      </c>
    </row>
    <row r="688" spans="1:12" ht="45.75" customHeight="1" x14ac:dyDescent="0.25">
      <c r="A688" s="278" t="s">
        <v>203</v>
      </c>
      <c r="B688" s="279"/>
      <c r="C688" s="116" t="s">
        <v>167</v>
      </c>
      <c r="D688" s="116" t="s">
        <v>52</v>
      </c>
      <c r="E688" s="122" t="s">
        <v>212</v>
      </c>
      <c r="F688" s="122" t="s">
        <v>202</v>
      </c>
      <c r="G688" s="121">
        <v>19142000</v>
      </c>
      <c r="H688" s="151">
        <v>0</v>
      </c>
      <c r="I688" s="151">
        <v>19142000</v>
      </c>
      <c r="J688" s="151">
        <v>0</v>
      </c>
      <c r="K688" s="151">
        <v>19142000</v>
      </c>
      <c r="L688" s="152">
        <v>0</v>
      </c>
    </row>
    <row r="689" spans="1:12" ht="23.25" customHeight="1" x14ac:dyDescent="0.25">
      <c r="A689" s="278" t="s">
        <v>265</v>
      </c>
      <c r="B689" s="279"/>
      <c r="C689" s="116" t="s">
        <v>167</v>
      </c>
      <c r="D689" s="116" t="s">
        <v>52</v>
      </c>
      <c r="E689" s="116" t="s">
        <v>264</v>
      </c>
      <c r="F689" s="116"/>
      <c r="G689" s="121">
        <v>1029466020</v>
      </c>
      <c r="H689" s="151">
        <v>0</v>
      </c>
      <c r="I689" s="151">
        <v>549096330</v>
      </c>
      <c r="J689" s="151">
        <v>0</v>
      </c>
      <c r="K689" s="151">
        <v>609848550</v>
      </c>
      <c r="L689" s="152">
        <v>0</v>
      </c>
    </row>
    <row r="690" spans="1:12" ht="23.25" customHeight="1" x14ac:dyDescent="0.25">
      <c r="A690" s="278" t="s">
        <v>322</v>
      </c>
      <c r="B690" s="279"/>
      <c r="C690" s="116" t="s">
        <v>167</v>
      </c>
      <c r="D690" s="116" t="s">
        <v>52</v>
      </c>
      <c r="E690" s="122" t="s">
        <v>321</v>
      </c>
      <c r="F690" s="122"/>
      <c r="G690" s="121">
        <v>1029466020</v>
      </c>
      <c r="H690" s="151">
        <v>0</v>
      </c>
      <c r="I690" s="151">
        <v>549096330</v>
      </c>
      <c r="J690" s="151">
        <v>0</v>
      </c>
      <c r="K690" s="151">
        <v>609848550</v>
      </c>
      <c r="L690" s="152">
        <v>0</v>
      </c>
    </row>
    <row r="691" spans="1:12" ht="23.25" customHeight="1" x14ac:dyDescent="0.25">
      <c r="A691" s="278" t="s">
        <v>327</v>
      </c>
      <c r="B691" s="279"/>
      <c r="C691" s="116" t="s">
        <v>167</v>
      </c>
      <c r="D691" s="116" t="s">
        <v>52</v>
      </c>
      <c r="E691" s="122" t="s">
        <v>326</v>
      </c>
      <c r="F691" s="123"/>
      <c r="G691" s="121">
        <v>1029466020</v>
      </c>
      <c r="H691" s="151">
        <v>0</v>
      </c>
      <c r="I691" s="151">
        <v>549096330</v>
      </c>
      <c r="J691" s="151">
        <v>0</v>
      </c>
      <c r="K691" s="151">
        <v>609848550</v>
      </c>
      <c r="L691" s="152">
        <v>0</v>
      </c>
    </row>
    <row r="692" spans="1:12" ht="34.5" customHeight="1" x14ac:dyDescent="0.25">
      <c r="A692" s="278" t="s">
        <v>1028</v>
      </c>
      <c r="B692" s="279"/>
      <c r="C692" s="116" t="s">
        <v>167</v>
      </c>
      <c r="D692" s="116" t="s">
        <v>52</v>
      </c>
      <c r="E692" s="122" t="s">
        <v>1029</v>
      </c>
      <c r="F692" s="123"/>
      <c r="G692" s="121">
        <v>3000000</v>
      </c>
      <c r="H692" s="151">
        <v>0</v>
      </c>
      <c r="I692" s="151">
        <v>0</v>
      </c>
      <c r="J692" s="151">
        <v>0</v>
      </c>
      <c r="K692" s="151">
        <v>0</v>
      </c>
      <c r="L692" s="152">
        <v>0</v>
      </c>
    </row>
    <row r="693" spans="1:12" ht="23.25" customHeight="1" x14ac:dyDescent="0.25">
      <c r="A693" s="278" t="s">
        <v>263</v>
      </c>
      <c r="B693" s="279"/>
      <c r="C693" s="116" t="s">
        <v>167</v>
      </c>
      <c r="D693" s="116" t="s">
        <v>52</v>
      </c>
      <c r="E693" s="122" t="s">
        <v>1029</v>
      </c>
      <c r="F693" s="122" t="s">
        <v>262</v>
      </c>
      <c r="G693" s="121">
        <v>3000000</v>
      </c>
      <c r="H693" s="151">
        <v>0</v>
      </c>
      <c r="I693" s="151">
        <v>0</v>
      </c>
      <c r="J693" s="151">
        <v>0</v>
      </c>
      <c r="K693" s="151">
        <v>0</v>
      </c>
      <c r="L693" s="152">
        <v>0</v>
      </c>
    </row>
    <row r="694" spans="1:12" ht="15" customHeight="1" x14ac:dyDescent="0.25">
      <c r="A694" s="278" t="s">
        <v>261</v>
      </c>
      <c r="B694" s="279"/>
      <c r="C694" s="116" t="s">
        <v>167</v>
      </c>
      <c r="D694" s="116" t="s">
        <v>52</v>
      </c>
      <c r="E694" s="122" t="s">
        <v>1029</v>
      </c>
      <c r="F694" s="122" t="s">
        <v>260</v>
      </c>
      <c r="G694" s="121">
        <v>3000000</v>
      </c>
      <c r="H694" s="151">
        <v>0</v>
      </c>
      <c r="I694" s="151">
        <v>0</v>
      </c>
      <c r="J694" s="151">
        <v>0</v>
      </c>
      <c r="K694" s="151">
        <v>0</v>
      </c>
      <c r="L694" s="152">
        <v>0</v>
      </c>
    </row>
    <row r="695" spans="1:12" ht="23.25" customHeight="1" x14ac:dyDescent="0.25">
      <c r="A695" s="278" t="s">
        <v>325</v>
      </c>
      <c r="B695" s="279"/>
      <c r="C695" s="116" t="s">
        <v>167</v>
      </c>
      <c r="D695" s="116" t="s">
        <v>52</v>
      </c>
      <c r="E695" s="122" t="s">
        <v>674</v>
      </c>
      <c r="F695" s="123"/>
      <c r="G695" s="121">
        <v>357150000</v>
      </c>
      <c r="H695" s="151">
        <v>0</v>
      </c>
      <c r="I695" s="151">
        <v>0</v>
      </c>
      <c r="J695" s="151">
        <v>0</v>
      </c>
      <c r="K695" s="151">
        <v>0</v>
      </c>
      <c r="L695" s="152">
        <v>0</v>
      </c>
    </row>
    <row r="696" spans="1:12" ht="23.25" customHeight="1" x14ac:dyDescent="0.25">
      <c r="A696" s="278" t="s">
        <v>263</v>
      </c>
      <c r="B696" s="279"/>
      <c r="C696" s="116" t="s">
        <v>167</v>
      </c>
      <c r="D696" s="116" t="s">
        <v>52</v>
      </c>
      <c r="E696" s="122" t="s">
        <v>674</v>
      </c>
      <c r="F696" s="122" t="s">
        <v>262</v>
      </c>
      <c r="G696" s="121">
        <v>357150000</v>
      </c>
      <c r="H696" s="151">
        <v>0</v>
      </c>
      <c r="I696" s="151">
        <v>0</v>
      </c>
      <c r="J696" s="151">
        <v>0</v>
      </c>
      <c r="K696" s="151">
        <v>0</v>
      </c>
      <c r="L696" s="152">
        <v>0</v>
      </c>
    </row>
    <row r="697" spans="1:12" ht="15" customHeight="1" x14ac:dyDescent="0.25">
      <c r="A697" s="278" t="s">
        <v>261</v>
      </c>
      <c r="B697" s="279"/>
      <c r="C697" s="116" t="s">
        <v>167</v>
      </c>
      <c r="D697" s="116" t="s">
        <v>52</v>
      </c>
      <c r="E697" s="122" t="s">
        <v>674</v>
      </c>
      <c r="F697" s="122" t="s">
        <v>260</v>
      </c>
      <c r="G697" s="121">
        <v>357150000</v>
      </c>
      <c r="H697" s="151">
        <v>0</v>
      </c>
      <c r="I697" s="151">
        <v>0</v>
      </c>
      <c r="J697" s="151">
        <v>0</v>
      </c>
      <c r="K697" s="151">
        <v>0</v>
      </c>
      <c r="L697" s="152">
        <v>0</v>
      </c>
    </row>
    <row r="698" spans="1:12" ht="34.5" customHeight="1" x14ac:dyDescent="0.25">
      <c r="A698" s="278" t="s">
        <v>323</v>
      </c>
      <c r="B698" s="279"/>
      <c r="C698" s="116" t="s">
        <v>167</v>
      </c>
      <c r="D698" s="116" t="s">
        <v>52</v>
      </c>
      <c r="E698" s="122" t="s">
        <v>675</v>
      </c>
      <c r="F698" s="123"/>
      <c r="G698" s="121">
        <v>208151000</v>
      </c>
      <c r="H698" s="151">
        <v>0</v>
      </c>
      <c r="I698" s="151">
        <v>0</v>
      </c>
      <c r="J698" s="151">
        <v>0</v>
      </c>
      <c r="K698" s="151">
        <v>0</v>
      </c>
      <c r="L698" s="152">
        <v>0</v>
      </c>
    </row>
    <row r="699" spans="1:12" ht="23.25" customHeight="1" x14ac:dyDescent="0.25">
      <c r="A699" s="278" t="s">
        <v>263</v>
      </c>
      <c r="B699" s="279"/>
      <c r="C699" s="116" t="s">
        <v>167</v>
      </c>
      <c r="D699" s="116" t="s">
        <v>52</v>
      </c>
      <c r="E699" s="122" t="s">
        <v>675</v>
      </c>
      <c r="F699" s="122" t="s">
        <v>262</v>
      </c>
      <c r="G699" s="121">
        <v>208151000</v>
      </c>
      <c r="H699" s="151">
        <v>0</v>
      </c>
      <c r="I699" s="151">
        <v>0</v>
      </c>
      <c r="J699" s="151">
        <v>0</v>
      </c>
      <c r="K699" s="151">
        <v>0</v>
      </c>
      <c r="L699" s="152">
        <v>0</v>
      </c>
    </row>
    <row r="700" spans="1:12" ht="15" customHeight="1" x14ac:dyDescent="0.25">
      <c r="A700" s="278" t="s">
        <v>261</v>
      </c>
      <c r="B700" s="279"/>
      <c r="C700" s="116" t="s">
        <v>167</v>
      </c>
      <c r="D700" s="116" t="s">
        <v>52</v>
      </c>
      <c r="E700" s="122" t="s">
        <v>675</v>
      </c>
      <c r="F700" s="122" t="s">
        <v>260</v>
      </c>
      <c r="G700" s="121">
        <v>208151000</v>
      </c>
      <c r="H700" s="151">
        <v>0</v>
      </c>
      <c r="I700" s="151">
        <v>0</v>
      </c>
      <c r="J700" s="151">
        <v>0</v>
      </c>
      <c r="K700" s="151">
        <v>0</v>
      </c>
      <c r="L700" s="152">
        <v>0</v>
      </c>
    </row>
    <row r="701" spans="1:12" ht="23.25" customHeight="1" x14ac:dyDescent="0.25">
      <c r="A701" s="278" t="s">
        <v>325</v>
      </c>
      <c r="B701" s="279"/>
      <c r="C701" s="116" t="s">
        <v>167</v>
      </c>
      <c r="D701" s="116" t="s">
        <v>52</v>
      </c>
      <c r="E701" s="122" t="s">
        <v>324</v>
      </c>
      <c r="F701" s="123"/>
      <c r="G701" s="121">
        <v>287616430</v>
      </c>
      <c r="H701" s="151">
        <v>0</v>
      </c>
      <c r="I701" s="151">
        <v>279096330</v>
      </c>
      <c r="J701" s="151">
        <v>0</v>
      </c>
      <c r="K701" s="151">
        <v>609848550</v>
      </c>
      <c r="L701" s="152">
        <v>0</v>
      </c>
    </row>
    <row r="702" spans="1:12" ht="23.25" customHeight="1" x14ac:dyDescent="0.25">
      <c r="A702" s="278" t="s">
        <v>263</v>
      </c>
      <c r="B702" s="279"/>
      <c r="C702" s="116" t="s">
        <v>167</v>
      </c>
      <c r="D702" s="116" t="s">
        <v>52</v>
      </c>
      <c r="E702" s="122" t="s">
        <v>324</v>
      </c>
      <c r="F702" s="122" t="s">
        <v>262</v>
      </c>
      <c r="G702" s="121">
        <v>287616430</v>
      </c>
      <c r="H702" s="151">
        <v>0</v>
      </c>
      <c r="I702" s="151">
        <v>279096330</v>
      </c>
      <c r="J702" s="151">
        <v>0</v>
      </c>
      <c r="K702" s="151">
        <v>609848550</v>
      </c>
      <c r="L702" s="152">
        <v>0</v>
      </c>
    </row>
    <row r="703" spans="1:12" ht="15" customHeight="1" x14ac:dyDescent="0.25">
      <c r="A703" s="278" t="s">
        <v>261</v>
      </c>
      <c r="B703" s="279"/>
      <c r="C703" s="116" t="s">
        <v>167</v>
      </c>
      <c r="D703" s="116" t="s">
        <v>52</v>
      </c>
      <c r="E703" s="122" t="s">
        <v>324</v>
      </c>
      <c r="F703" s="122" t="s">
        <v>260</v>
      </c>
      <c r="G703" s="121">
        <v>287616430</v>
      </c>
      <c r="H703" s="151">
        <v>0</v>
      </c>
      <c r="I703" s="151">
        <v>279096330</v>
      </c>
      <c r="J703" s="151">
        <v>0</v>
      </c>
      <c r="K703" s="151">
        <v>609848550</v>
      </c>
      <c r="L703" s="152">
        <v>0</v>
      </c>
    </row>
    <row r="704" spans="1:12" ht="23.25" customHeight="1" x14ac:dyDescent="0.25">
      <c r="A704" s="278" t="s">
        <v>325</v>
      </c>
      <c r="B704" s="279"/>
      <c r="C704" s="116" t="s">
        <v>167</v>
      </c>
      <c r="D704" s="116" t="s">
        <v>52</v>
      </c>
      <c r="E704" s="122" t="s">
        <v>783</v>
      </c>
      <c r="F704" s="123"/>
      <c r="G704" s="121">
        <v>173548590</v>
      </c>
      <c r="H704" s="151">
        <v>0</v>
      </c>
      <c r="I704" s="151">
        <v>270000000</v>
      </c>
      <c r="J704" s="151">
        <v>0</v>
      </c>
      <c r="K704" s="151">
        <v>0</v>
      </c>
      <c r="L704" s="152">
        <v>0</v>
      </c>
    </row>
    <row r="705" spans="1:12" ht="23.25" customHeight="1" x14ac:dyDescent="0.25">
      <c r="A705" s="278" t="s">
        <v>263</v>
      </c>
      <c r="B705" s="279"/>
      <c r="C705" s="116" t="s">
        <v>167</v>
      </c>
      <c r="D705" s="116" t="s">
        <v>52</v>
      </c>
      <c r="E705" s="122" t="s">
        <v>783</v>
      </c>
      <c r="F705" s="122" t="s">
        <v>262</v>
      </c>
      <c r="G705" s="121">
        <v>173548590</v>
      </c>
      <c r="H705" s="151">
        <v>0</v>
      </c>
      <c r="I705" s="151">
        <v>270000000</v>
      </c>
      <c r="J705" s="151">
        <v>0</v>
      </c>
      <c r="K705" s="151">
        <v>0</v>
      </c>
      <c r="L705" s="152">
        <v>0</v>
      </c>
    </row>
    <row r="706" spans="1:12" ht="15" customHeight="1" x14ac:dyDescent="0.25">
      <c r="A706" s="278" t="s">
        <v>261</v>
      </c>
      <c r="B706" s="279"/>
      <c r="C706" s="116" t="s">
        <v>167</v>
      </c>
      <c r="D706" s="116" t="s">
        <v>52</v>
      </c>
      <c r="E706" s="122" t="s">
        <v>783</v>
      </c>
      <c r="F706" s="122" t="s">
        <v>260</v>
      </c>
      <c r="G706" s="121">
        <v>173548590</v>
      </c>
      <c r="H706" s="151">
        <v>0</v>
      </c>
      <c r="I706" s="151">
        <v>270000000</v>
      </c>
      <c r="J706" s="151">
        <v>0</v>
      </c>
      <c r="K706" s="151">
        <v>0</v>
      </c>
      <c r="L706" s="152">
        <v>0</v>
      </c>
    </row>
    <row r="707" spans="1:12" ht="15" customHeight="1" x14ac:dyDescent="0.25">
      <c r="A707" s="278" t="s">
        <v>211</v>
      </c>
      <c r="B707" s="279"/>
      <c r="C707" s="116" t="s">
        <v>167</v>
      </c>
      <c r="D707" s="116" t="s">
        <v>56</v>
      </c>
      <c r="E707" s="117"/>
      <c r="F707" s="117"/>
      <c r="G707" s="121">
        <v>7250327240</v>
      </c>
      <c r="H707" s="151">
        <v>3266030000</v>
      </c>
      <c r="I707" s="151">
        <v>7485313051</v>
      </c>
      <c r="J707" s="151">
        <v>3261500000</v>
      </c>
      <c r="K707" s="151">
        <v>4583871700</v>
      </c>
      <c r="L707" s="152">
        <v>3261500000</v>
      </c>
    </row>
    <row r="708" spans="1:12" ht="15" customHeight="1" x14ac:dyDescent="0.25">
      <c r="A708" s="278" t="s">
        <v>185</v>
      </c>
      <c r="B708" s="279"/>
      <c r="C708" s="116" t="s">
        <v>167</v>
      </c>
      <c r="D708" s="116" t="s">
        <v>56</v>
      </c>
      <c r="E708" s="116" t="s">
        <v>184</v>
      </c>
      <c r="F708" s="116"/>
      <c r="G708" s="121">
        <v>4325246040</v>
      </c>
      <c r="H708" s="151">
        <v>3266030000</v>
      </c>
      <c r="I708" s="151">
        <v>4282775680</v>
      </c>
      <c r="J708" s="151">
        <v>3261500000</v>
      </c>
      <c r="K708" s="151">
        <v>4295892110</v>
      </c>
      <c r="L708" s="152">
        <v>3261500000</v>
      </c>
    </row>
    <row r="709" spans="1:12" ht="15" customHeight="1" x14ac:dyDescent="0.25">
      <c r="A709" s="278" t="s">
        <v>206</v>
      </c>
      <c r="B709" s="279"/>
      <c r="C709" s="116" t="s">
        <v>167</v>
      </c>
      <c r="D709" s="116" t="s">
        <v>56</v>
      </c>
      <c r="E709" s="122" t="s">
        <v>183</v>
      </c>
      <c r="F709" s="122"/>
      <c r="G709" s="121">
        <v>4307787770</v>
      </c>
      <c r="H709" s="151">
        <v>3266030000</v>
      </c>
      <c r="I709" s="151">
        <v>4267595580</v>
      </c>
      <c r="J709" s="151">
        <v>3261500000</v>
      </c>
      <c r="K709" s="151">
        <v>4280712010</v>
      </c>
      <c r="L709" s="152">
        <v>3261500000</v>
      </c>
    </row>
    <row r="710" spans="1:12" ht="23.25" customHeight="1" x14ac:dyDescent="0.25">
      <c r="A710" s="278" t="s">
        <v>204</v>
      </c>
      <c r="B710" s="279"/>
      <c r="C710" s="116" t="s">
        <v>167</v>
      </c>
      <c r="D710" s="116" t="s">
        <v>56</v>
      </c>
      <c r="E710" s="122" t="s">
        <v>874</v>
      </c>
      <c r="F710" s="123"/>
      <c r="G710" s="121">
        <v>3968059100</v>
      </c>
      <c r="H710" s="151">
        <v>3265916000</v>
      </c>
      <c r="I710" s="151">
        <v>3918026300</v>
      </c>
      <c r="J710" s="151">
        <v>3261386000</v>
      </c>
      <c r="K710" s="151">
        <v>3918026300</v>
      </c>
      <c r="L710" s="152">
        <v>3261386000</v>
      </c>
    </row>
    <row r="711" spans="1:12" ht="45.75" customHeight="1" x14ac:dyDescent="0.25">
      <c r="A711" s="278" t="s">
        <v>676</v>
      </c>
      <c r="B711" s="279"/>
      <c r="C711" s="116" t="s">
        <v>167</v>
      </c>
      <c r="D711" s="116" t="s">
        <v>56</v>
      </c>
      <c r="E711" s="122" t="s">
        <v>1030</v>
      </c>
      <c r="F711" s="123"/>
      <c r="G711" s="121">
        <v>702143100</v>
      </c>
      <c r="H711" s="151">
        <v>0</v>
      </c>
      <c r="I711" s="151">
        <v>656640300</v>
      </c>
      <c r="J711" s="151">
        <v>0</v>
      </c>
      <c r="K711" s="151">
        <v>656640300</v>
      </c>
      <c r="L711" s="152">
        <v>0</v>
      </c>
    </row>
    <row r="712" spans="1:12" ht="23.25" customHeight="1" x14ac:dyDescent="0.25">
      <c r="A712" s="278" t="s">
        <v>107</v>
      </c>
      <c r="B712" s="279"/>
      <c r="C712" s="116" t="s">
        <v>167</v>
      </c>
      <c r="D712" s="116" t="s">
        <v>56</v>
      </c>
      <c r="E712" s="122" t="s">
        <v>1030</v>
      </c>
      <c r="F712" s="122" t="s">
        <v>106</v>
      </c>
      <c r="G712" s="121">
        <v>34000000</v>
      </c>
      <c r="H712" s="151">
        <v>0</v>
      </c>
      <c r="I712" s="151">
        <v>0</v>
      </c>
      <c r="J712" s="151">
        <v>0</v>
      </c>
      <c r="K712" s="151">
        <v>0</v>
      </c>
      <c r="L712" s="152">
        <v>0</v>
      </c>
    </row>
    <row r="713" spans="1:12" ht="23.25" customHeight="1" x14ac:dyDescent="0.25">
      <c r="A713" s="278" t="s">
        <v>105</v>
      </c>
      <c r="B713" s="279"/>
      <c r="C713" s="116" t="s">
        <v>167</v>
      </c>
      <c r="D713" s="116" t="s">
        <v>56</v>
      </c>
      <c r="E713" s="122" t="s">
        <v>1030</v>
      </c>
      <c r="F713" s="122" t="s">
        <v>104</v>
      </c>
      <c r="G713" s="121">
        <v>34000000</v>
      </c>
      <c r="H713" s="151">
        <v>0</v>
      </c>
      <c r="I713" s="151">
        <v>0</v>
      </c>
      <c r="J713" s="151">
        <v>0</v>
      </c>
      <c r="K713" s="151">
        <v>0</v>
      </c>
      <c r="L713" s="152">
        <v>0</v>
      </c>
    </row>
    <row r="714" spans="1:12" ht="23.25" customHeight="1" x14ac:dyDescent="0.25">
      <c r="A714" s="278" t="s">
        <v>97</v>
      </c>
      <c r="B714" s="279"/>
      <c r="C714" s="116" t="s">
        <v>167</v>
      </c>
      <c r="D714" s="116" t="s">
        <v>56</v>
      </c>
      <c r="E714" s="122" t="s">
        <v>1030</v>
      </c>
      <c r="F714" s="122" t="s">
        <v>75</v>
      </c>
      <c r="G714" s="121">
        <v>668143100</v>
      </c>
      <c r="H714" s="151">
        <v>0</v>
      </c>
      <c r="I714" s="151">
        <v>656640300</v>
      </c>
      <c r="J714" s="151">
        <v>0</v>
      </c>
      <c r="K714" s="151">
        <v>656640300</v>
      </c>
      <c r="L714" s="152">
        <v>0</v>
      </c>
    </row>
    <row r="715" spans="1:12" ht="15" customHeight="1" x14ac:dyDescent="0.25">
      <c r="A715" s="278" t="s">
        <v>124</v>
      </c>
      <c r="B715" s="279"/>
      <c r="C715" s="116" t="s">
        <v>167</v>
      </c>
      <c r="D715" s="116" t="s">
        <v>56</v>
      </c>
      <c r="E715" s="122" t="s">
        <v>1030</v>
      </c>
      <c r="F715" s="122" t="s">
        <v>78</v>
      </c>
      <c r="G715" s="121">
        <v>668143100</v>
      </c>
      <c r="H715" s="151">
        <v>0</v>
      </c>
      <c r="I715" s="151">
        <v>656640300</v>
      </c>
      <c r="J715" s="151">
        <v>0</v>
      </c>
      <c r="K715" s="151">
        <v>656640300</v>
      </c>
      <c r="L715" s="152">
        <v>0</v>
      </c>
    </row>
    <row r="716" spans="1:12" ht="169.5" customHeight="1" x14ac:dyDescent="0.25">
      <c r="A716" s="278" t="s">
        <v>1072</v>
      </c>
      <c r="B716" s="279"/>
      <c r="C716" s="116" t="s">
        <v>167</v>
      </c>
      <c r="D716" s="116" t="s">
        <v>56</v>
      </c>
      <c r="E716" s="122" t="s">
        <v>1073</v>
      </c>
      <c r="F716" s="123"/>
      <c r="G716" s="121">
        <v>106907000</v>
      </c>
      <c r="H716" s="151">
        <v>106907000</v>
      </c>
      <c r="I716" s="151">
        <v>102377000</v>
      </c>
      <c r="J716" s="151">
        <v>102377000</v>
      </c>
      <c r="K716" s="151">
        <v>102377000</v>
      </c>
      <c r="L716" s="152">
        <v>102377000</v>
      </c>
    </row>
    <row r="717" spans="1:12" ht="23.25" customHeight="1" x14ac:dyDescent="0.25">
      <c r="A717" s="278" t="s">
        <v>97</v>
      </c>
      <c r="B717" s="279"/>
      <c r="C717" s="116" t="s">
        <v>167</v>
      </c>
      <c r="D717" s="116" t="s">
        <v>56</v>
      </c>
      <c r="E717" s="122" t="s">
        <v>1073</v>
      </c>
      <c r="F717" s="122" t="s">
        <v>75</v>
      </c>
      <c r="G717" s="121">
        <v>106907000</v>
      </c>
      <c r="H717" s="151">
        <v>106907000</v>
      </c>
      <c r="I717" s="151">
        <v>102377000</v>
      </c>
      <c r="J717" s="151">
        <v>102377000</v>
      </c>
      <c r="K717" s="151">
        <v>102377000</v>
      </c>
      <c r="L717" s="152">
        <v>102377000</v>
      </c>
    </row>
    <row r="718" spans="1:12" ht="15" customHeight="1" x14ac:dyDescent="0.25">
      <c r="A718" s="278" t="s">
        <v>124</v>
      </c>
      <c r="B718" s="279"/>
      <c r="C718" s="116" t="s">
        <v>167</v>
      </c>
      <c r="D718" s="116" t="s">
        <v>56</v>
      </c>
      <c r="E718" s="122" t="s">
        <v>1073</v>
      </c>
      <c r="F718" s="122" t="s">
        <v>78</v>
      </c>
      <c r="G718" s="121">
        <v>106907000</v>
      </c>
      <c r="H718" s="151">
        <v>106907000</v>
      </c>
      <c r="I718" s="151">
        <v>102377000</v>
      </c>
      <c r="J718" s="151">
        <v>102377000</v>
      </c>
      <c r="K718" s="151">
        <v>102377000</v>
      </c>
      <c r="L718" s="152">
        <v>102377000</v>
      </c>
    </row>
    <row r="719" spans="1:12" ht="135.75" customHeight="1" x14ac:dyDescent="0.25">
      <c r="A719" s="278" t="s">
        <v>1067</v>
      </c>
      <c r="B719" s="279"/>
      <c r="C719" s="116" t="s">
        <v>167</v>
      </c>
      <c r="D719" s="116" t="s">
        <v>56</v>
      </c>
      <c r="E719" s="122" t="s">
        <v>1068</v>
      </c>
      <c r="F719" s="123"/>
      <c r="G719" s="121">
        <v>2932575000</v>
      </c>
      <c r="H719" s="151">
        <v>2932575000</v>
      </c>
      <c r="I719" s="151">
        <v>2932575000</v>
      </c>
      <c r="J719" s="151">
        <v>2932575000</v>
      </c>
      <c r="K719" s="151">
        <v>2932575000</v>
      </c>
      <c r="L719" s="152">
        <v>2932575000</v>
      </c>
    </row>
    <row r="720" spans="1:12" ht="23.25" customHeight="1" x14ac:dyDescent="0.25">
      <c r="A720" s="278" t="s">
        <v>97</v>
      </c>
      <c r="B720" s="279"/>
      <c r="C720" s="116" t="s">
        <v>167</v>
      </c>
      <c r="D720" s="116" t="s">
        <v>56</v>
      </c>
      <c r="E720" s="122" t="s">
        <v>1068</v>
      </c>
      <c r="F720" s="122" t="s">
        <v>75</v>
      </c>
      <c r="G720" s="121">
        <v>2932575000</v>
      </c>
      <c r="H720" s="151">
        <v>2932575000</v>
      </c>
      <c r="I720" s="151">
        <v>2932575000</v>
      </c>
      <c r="J720" s="151">
        <v>2932575000</v>
      </c>
      <c r="K720" s="151">
        <v>2932575000</v>
      </c>
      <c r="L720" s="152">
        <v>2932575000</v>
      </c>
    </row>
    <row r="721" spans="1:12" ht="15" customHeight="1" x14ac:dyDescent="0.25">
      <c r="A721" s="278" t="s">
        <v>124</v>
      </c>
      <c r="B721" s="279"/>
      <c r="C721" s="116" t="s">
        <v>167</v>
      </c>
      <c r="D721" s="116" t="s">
        <v>56</v>
      </c>
      <c r="E721" s="122" t="s">
        <v>1068</v>
      </c>
      <c r="F721" s="122" t="s">
        <v>78</v>
      </c>
      <c r="G721" s="121">
        <v>2932575000</v>
      </c>
      <c r="H721" s="151">
        <v>2932575000</v>
      </c>
      <c r="I721" s="151">
        <v>2932575000</v>
      </c>
      <c r="J721" s="151">
        <v>2932575000</v>
      </c>
      <c r="K721" s="151">
        <v>2932575000</v>
      </c>
      <c r="L721" s="152">
        <v>2932575000</v>
      </c>
    </row>
    <row r="722" spans="1:12" ht="169.5" customHeight="1" x14ac:dyDescent="0.25">
      <c r="A722" s="278" t="s">
        <v>1069</v>
      </c>
      <c r="B722" s="279"/>
      <c r="C722" s="116" t="s">
        <v>167</v>
      </c>
      <c r="D722" s="116" t="s">
        <v>56</v>
      </c>
      <c r="E722" s="122" t="s">
        <v>1070</v>
      </c>
      <c r="F722" s="123"/>
      <c r="G722" s="121">
        <v>226434000</v>
      </c>
      <c r="H722" s="151">
        <v>226434000</v>
      </c>
      <c r="I722" s="151">
        <v>226434000</v>
      </c>
      <c r="J722" s="151">
        <v>226434000</v>
      </c>
      <c r="K722" s="151">
        <v>226434000</v>
      </c>
      <c r="L722" s="152">
        <v>226434000</v>
      </c>
    </row>
    <row r="723" spans="1:12" ht="23.25" customHeight="1" x14ac:dyDescent="0.25">
      <c r="A723" s="278" t="s">
        <v>97</v>
      </c>
      <c r="B723" s="279"/>
      <c r="C723" s="116" t="s">
        <v>167</v>
      </c>
      <c r="D723" s="116" t="s">
        <v>56</v>
      </c>
      <c r="E723" s="122" t="s">
        <v>1070</v>
      </c>
      <c r="F723" s="122" t="s">
        <v>75</v>
      </c>
      <c r="G723" s="121">
        <v>226434000</v>
      </c>
      <c r="H723" s="151">
        <v>226434000</v>
      </c>
      <c r="I723" s="151">
        <v>226434000</v>
      </c>
      <c r="J723" s="151">
        <v>226434000</v>
      </c>
      <c r="K723" s="151">
        <v>226434000</v>
      </c>
      <c r="L723" s="152">
        <v>226434000</v>
      </c>
    </row>
    <row r="724" spans="1:12" ht="45.75" customHeight="1" x14ac:dyDescent="0.25">
      <c r="A724" s="278" t="s">
        <v>203</v>
      </c>
      <c r="B724" s="279"/>
      <c r="C724" s="116" t="s">
        <v>167</v>
      </c>
      <c r="D724" s="116" t="s">
        <v>56</v>
      </c>
      <c r="E724" s="122" t="s">
        <v>1070</v>
      </c>
      <c r="F724" s="122" t="s">
        <v>202</v>
      </c>
      <c r="G724" s="121">
        <v>226434000</v>
      </c>
      <c r="H724" s="151">
        <v>226434000</v>
      </c>
      <c r="I724" s="151">
        <v>226434000</v>
      </c>
      <c r="J724" s="151">
        <v>226434000</v>
      </c>
      <c r="K724" s="151">
        <v>226434000</v>
      </c>
      <c r="L724" s="152">
        <v>226434000</v>
      </c>
    </row>
    <row r="725" spans="1:12" ht="57" customHeight="1" x14ac:dyDescent="0.25">
      <c r="A725" s="278" t="s">
        <v>210</v>
      </c>
      <c r="B725" s="279"/>
      <c r="C725" s="116" t="s">
        <v>167</v>
      </c>
      <c r="D725" s="116" t="s">
        <v>56</v>
      </c>
      <c r="E725" s="122" t="s">
        <v>182</v>
      </c>
      <c r="F725" s="123"/>
      <c r="G725" s="121">
        <v>333259660</v>
      </c>
      <c r="H725" s="151">
        <v>114000</v>
      </c>
      <c r="I725" s="151">
        <v>333259660</v>
      </c>
      <c r="J725" s="151">
        <v>114000</v>
      </c>
      <c r="K725" s="151">
        <v>355413220</v>
      </c>
      <c r="L725" s="152">
        <v>114000</v>
      </c>
    </row>
    <row r="726" spans="1:12" ht="34.5" customHeight="1" x14ac:dyDescent="0.25">
      <c r="A726" s="278" t="s">
        <v>1074</v>
      </c>
      <c r="B726" s="279"/>
      <c r="C726" s="116" t="s">
        <v>167</v>
      </c>
      <c r="D726" s="116" t="s">
        <v>56</v>
      </c>
      <c r="E726" s="122" t="s">
        <v>1075</v>
      </c>
      <c r="F726" s="123"/>
      <c r="G726" s="121">
        <v>114000</v>
      </c>
      <c r="H726" s="151">
        <v>114000</v>
      </c>
      <c r="I726" s="151">
        <v>114000</v>
      </c>
      <c r="J726" s="151">
        <v>114000</v>
      </c>
      <c r="K726" s="151">
        <v>114000</v>
      </c>
      <c r="L726" s="152">
        <v>114000</v>
      </c>
    </row>
    <row r="727" spans="1:12" ht="23.25" customHeight="1" x14ac:dyDescent="0.25">
      <c r="A727" s="278" t="s">
        <v>97</v>
      </c>
      <c r="B727" s="279"/>
      <c r="C727" s="116" t="s">
        <v>167</v>
      </c>
      <c r="D727" s="116" t="s">
        <v>56</v>
      </c>
      <c r="E727" s="122" t="s">
        <v>1075</v>
      </c>
      <c r="F727" s="122" t="s">
        <v>75</v>
      </c>
      <c r="G727" s="121">
        <v>114000</v>
      </c>
      <c r="H727" s="151">
        <v>114000</v>
      </c>
      <c r="I727" s="151">
        <v>114000</v>
      </c>
      <c r="J727" s="151">
        <v>114000</v>
      </c>
      <c r="K727" s="151">
        <v>114000</v>
      </c>
      <c r="L727" s="152">
        <v>114000</v>
      </c>
    </row>
    <row r="728" spans="1:12" ht="15" customHeight="1" x14ac:dyDescent="0.25">
      <c r="A728" s="278" t="s">
        <v>124</v>
      </c>
      <c r="B728" s="279"/>
      <c r="C728" s="116" t="s">
        <v>167</v>
      </c>
      <c r="D728" s="116" t="s">
        <v>56</v>
      </c>
      <c r="E728" s="122" t="s">
        <v>1075</v>
      </c>
      <c r="F728" s="122" t="s">
        <v>78</v>
      </c>
      <c r="G728" s="121">
        <v>114000</v>
      </c>
      <c r="H728" s="151">
        <v>114000</v>
      </c>
      <c r="I728" s="151">
        <v>114000</v>
      </c>
      <c r="J728" s="151">
        <v>114000</v>
      </c>
      <c r="K728" s="151">
        <v>114000</v>
      </c>
      <c r="L728" s="152">
        <v>114000</v>
      </c>
    </row>
    <row r="729" spans="1:12" ht="34.5" customHeight="1" x14ac:dyDescent="0.25">
      <c r="A729" s="278" t="s">
        <v>1076</v>
      </c>
      <c r="B729" s="279"/>
      <c r="C729" s="116" t="s">
        <v>167</v>
      </c>
      <c r="D729" s="116" t="s">
        <v>56</v>
      </c>
      <c r="E729" s="122" t="s">
        <v>1077</v>
      </c>
      <c r="F729" s="123"/>
      <c r="G729" s="121">
        <v>215137660</v>
      </c>
      <c r="H729" s="151">
        <v>0</v>
      </c>
      <c r="I729" s="151">
        <v>215137660</v>
      </c>
      <c r="J729" s="151">
        <v>0</v>
      </c>
      <c r="K729" s="151">
        <v>237291220</v>
      </c>
      <c r="L729" s="152">
        <v>0</v>
      </c>
    </row>
    <row r="730" spans="1:12" ht="23.25" customHeight="1" x14ac:dyDescent="0.25">
      <c r="A730" s="278" t="s">
        <v>107</v>
      </c>
      <c r="B730" s="279"/>
      <c r="C730" s="116" t="s">
        <v>167</v>
      </c>
      <c r="D730" s="116" t="s">
        <v>56</v>
      </c>
      <c r="E730" s="122" t="s">
        <v>1077</v>
      </c>
      <c r="F730" s="122" t="s">
        <v>106</v>
      </c>
      <c r="G730" s="121">
        <v>204375190</v>
      </c>
      <c r="H730" s="151">
        <v>0</v>
      </c>
      <c r="I730" s="151">
        <v>204375190</v>
      </c>
      <c r="J730" s="151">
        <v>0</v>
      </c>
      <c r="K730" s="151">
        <v>226528750</v>
      </c>
      <c r="L730" s="152">
        <v>0</v>
      </c>
    </row>
    <row r="731" spans="1:12" ht="23.25" customHeight="1" x14ac:dyDescent="0.25">
      <c r="A731" s="278" t="s">
        <v>105</v>
      </c>
      <c r="B731" s="279"/>
      <c r="C731" s="116" t="s">
        <v>167</v>
      </c>
      <c r="D731" s="116" t="s">
        <v>56</v>
      </c>
      <c r="E731" s="122" t="s">
        <v>1077</v>
      </c>
      <c r="F731" s="122" t="s">
        <v>104</v>
      </c>
      <c r="G731" s="121">
        <v>204375190</v>
      </c>
      <c r="H731" s="151">
        <v>0</v>
      </c>
      <c r="I731" s="151">
        <v>204375190</v>
      </c>
      <c r="J731" s="151">
        <v>0</v>
      </c>
      <c r="K731" s="151">
        <v>226528750</v>
      </c>
      <c r="L731" s="152">
        <v>0</v>
      </c>
    </row>
    <row r="732" spans="1:12" ht="23.25" customHeight="1" x14ac:dyDescent="0.25">
      <c r="A732" s="278" t="s">
        <v>97</v>
      </c>
      <c r="B732" s="279"/>
      <c r="C732" s="116" t="s">
        <v>167</v>
      </c>
      <c r="D732" s="116" t="s">
        <v>56</v>
      </c>
      <c r="E732" s="122" t="s">
        <v>1077</v>
      </c>
      <c r="F732" s="122" t="s">
        <v>75</v>
      </c>
      <c r="G732" s="121">
        <v>10762470</v>
      </c>
      <c r="H732" s="151">
        <v>0</v>
      </c>
      <c r="I732" s="151">
        <v>10762470</v>
      </c>
      <c r="J732" s="151">
        <v>0</v>
      </c>
      <c r="K732" s="151">
        <v>10762470</v>
      </c>
      <c r="L732" s="152">
        <v>0</v>
      </c>
    </row>
    <row r="733" spans="1:12" ht="15" customHeight="1" x14ac:dyDescent="0.25">
      <c r="A733" s="278" t="s">
        <v>124</v>
      </c>
      <c r="B733" s="279"/>
      <c r="C733" s="116" t="s">
        <v>167</v>
      </c>
      <c r="D733" s="116" t="s">
        <v>56</v>
      </c>
      <c r="E733" s="122" t="s">
        <v>1077</v>
      </c>
      <c r="F733" s="122" t="s">
        <v>78</v>
      </c>
      <c r="G733" s="121">
        <v>10762470</v>
      </c>
      <c r="H733" s="151">
        <v>0</v>
      </c>
      <c r="I733" s="151">
        <v>10762470</v>
      </c>
      <c r="J733" s="151">
        <v>0</v>
      </c>
      <c r="K733" s="151">
        <v>10762470</v>
      </c>
      <c r="L733" s="152">
        <v>0</v>
      </c>
    </row>
    <row r="734" spans="1:12" ht="45.75" customHeight="1" x14ac:dyDescent="0.25">
      <c r="A734" s="278" t="s">
        <v>1078</v>
      </c>
      <c r="B734" s="279"/>
      <c r="C734" s="116" t="s">
        <v>167</v>
      </c>
      <c r="D734" s="116" t="s">
        <v>56</v>
      </c>
      <c r="E734" s="122" t="s">
        <v>1079</v>
      </c>
      <c r="F734" s="123"/>
      <c r="G734" s="121">
        <v>118008000</v>
      </c>
      <c r="H734" s="151">
        <v>0</v>
      </c>
      <c r="I734" s="151">
        <v>118008000</v>
      </c>
      <c r="J734" s="151">
        <v>0</v>
      </c>
      <c r="K734" s="151">
        <v>118008000</v>
      </c>
      <c r="L734" s="152">
        <v>0</v>
      </c>
    </row>
    <row r="735" spans="1:12" ht="23.25" customHeight="1" x14ac:dyDescent="0.25">
      <c r="A735" s="278" t="s">
        <v>107</v>
      </c>
      <c r="B735" s="279"/>
      <c r="C735" s="116" t="s">
        <v>167</v>
      </c>
      <c r="D735" s="116" t="s">
        <v>56</v>
      </c>
      <c r="E735" s="122" t="s">
        <v>1079</v>
      </c>
      <c r="F735" s="122" t="s">
        <v>106</v>
      </c>
      <c r="G735" s="121">
        <v>111217040</v>
      </c>
      <c r="H735" s="151">
        <v>0</v>
      </c>
      <c r="I735" s="151">
        <v>111217040</v>
      </c>
      <c r="J735" s="151">
        <v>0</v>
      </c>
      <c r="K735" s="151">
        <v>111217040</v>
      </c>
      <c r="L735" s="152">
        <v>0</v>
      </c>
    </row>
    <row r="736" spans="1:12" ht="23.25" customHeight="1" x14ac:dyDescent="0.25">
      <c r="A736" s="278" t="s">
        <v>105</v>
      </c>
      <c r="B736" s="279"/>
      <c r="C736" s="116" t="s">
        <v>167</v>
      </c>
      <c r="D736" s="116" t="s">
        <v>56</v>
      </c>
      <c r="E736" s="122" t="s">
        <v>1079</v>
      </c>
      <c r="F736" s="122" t="s">
        <v>104</v>
      </c>
      <c r="G736" s="121">
        <v>111217040</v>
      </c>
      <c r="H736" s="151">
        <v>0</v>
      </c>
      <c r="I736" s="151">
        <v>111217040</v>
      </c>
      <c r="J736" s="151">
        <v>0</v>
      </c>
      <c r="K736" s="151">
        <v>111217040</v>
      </c>
      <c r="L736" s="152">
        <v>0</v>
      </c>
    </row>
    <row r="737" spans="1:12" ht="23.25" customHeight="1" x14ac:dyDescent="0.25">
      <c r="A737" s="278" t="s">
        <v>97</v>
      </c>
      <c r="B737" s="279"/>
      <c r="C737" s="116" t="s">
        <v>167</v>
      </c>
      <c r="D737" s="116" t="s">
        <v>56</v>
      </c>
      <c r="E737" s="122" t="s">
        <v>1079</v>
      </c>
      <c r="F737" s="122" t="s">
        <v>75</v>
      </c>
      <c r="G737" s="121">
        <v>6790960</v>
      </c>
      <c r="H737" s="151">
        <v>0</v>
      </c>
      <c r="I737" s="151">
        <v>6790960</v>
      </c>
      <c r="J737" s="151">
        <v>0</v>
      </c>
      <c r="K737" s="151">
        <v>6790960</v>
      </c>
      <c r="L737" s="152">
        <v>0</v>
      </c>
    </row>
    <row r="738" spans="1:12" ht="15" customHeight="1" x14ac:dyDescent="0.25">
      <c r="A738" s="278" t="s">
        <v>124</v>
      </c>
      <c r="B738" s="279"/>
      <c r="C738" s="116" t="s">
        <v>167</v>
      </c>
      <c r="D738" s="116" t="s">
        <v>56</v>
      </c>
      <c r="E738" s="122" t="s">
        <v>1079</v>
      </c>
      <c r="F738" s="122" t="s">
        <v>78</v>
      </c>
      <c r="G738" s="121">
        <v>6790960</v>
      </c>
      <c r="H738" s="151">
        <v>0</v>
      </c>
      <c r="I738" s="151">
        <v>6790960</v>
      </c>
      <c r="J738" s="151">
        <v>0</v>
      </c>
      <c r="K738" s="151">
        <v>6790960</v>
      </c>
      <c r="L738" s="152">
        <v>0</v>
      </c>
    </row>
    <row r="739" spans="1:12" ht="34.5" customHeight="1" x14ac:dyDescent="0.25">
      <c r="A739" s="278" t="s">
        <v>1080</v>
      </c>
      <c r="B739" s="279"/>
      <c r="C739" s="116" t="s">
        <v>167</v>
      </c>
      <c r="D739" s="116" t="s">
        <v>56</v>
      </c>
      <c r="E739" s="122" t="s">
        <v>1081</v>
      </c>
      <c r="F739" s="123"/>
      <c r="G739" s="121">
        <v>0</v>
      </c>
      <c r="H739" s="151">
        <v>0</v>
      </c>
      <c r="I739" s="151">
        <v>3053490</v>
      </c>
      <c r="J739" s="151">
        <v>0</v>
      </c>
      <c r="K739" s="151">
        <v>3053490</v>
      </c>
      <c r="L739" s="152">
        <v>0</v>
      </c>
    </row>
    <row r="740" spans="1:12" ht="79.5" customHeight="1" x14ac:dyDescent="0.25">
      <c r="A740" s="278" t="s">
        <v>1082</v>
      </c>
      <c r="B740" s="279"/>
      <c r="C740" s="116" t="s">
        <v>167</v>
      </c>
      <c r="D740" s="116" t="s">
        <v>56</v>
      </c>
      <c r="E740" s="122" t="s">
        <v>1083</v>
      </c>
      <c r="F740" s="123"/>
      <c r="G740" s="121">
        <v>0</v>
      </c>
      <c r="H740" s="151">
        <v>0</v>
      </c>
      <c r="I740" s="151">
        <v>3053490</v>
      </c>
      <c r="J740" s="151">
        <v>0</v>
      </c>
      <c r="K740" s="151">
        <v>3053490</v>
      </c>
      <c r="L740" s="152">
        <v>0</v>
      </c>
    </row>
    <row r="741" spans="1:12" ht="23.25" customHeight="1" x14ac:dyDescent="0.25">
      <c r="A741" s="278" t="s">
        <v>97</v>
      </c>
      <c r="B741" s="279"/>
      <c r="C741" s="116" t="s">
        <v>167</v>
      </c>
      <c r="D741" s="116" t="s">
        <v>56</v>
      </c>
      <c r="E741" s="122" t="s">
        <v>1083</v>
      </c>
      <c r="F741" s="122" t="s">
        <v>75</v>
      </c>
      <c r="G741" s="121">
        <v>0</v>
      </c>
      <c r="H741" s="151">
        <v>0</v>
      </c>
      <c r="I741" s="151">
        <v>3053490</v>
      </c>
      <c r="J741" s="151">
        <v>0</v>
      </c>
      <c r="K741" s="151">
        <v>3053490</v>
      </c>
      <c r="L741" s="152">
        <v>0</v>
      </c>
    </row>
    <row r="742" spans="1:12" ht="15" customHeight="1" x14ac:dyDescent="0.25">
      <c r="A742" s="278" t="s">
        <v>124</v>
      </c>
      <c r="B742" s="279"/>
      <c r="C742" s="116" t="s">
        <v>167</v>
      </c>
      <c r="D742" s="116" t="s">
        <v>56</v>
      </c>
      <c r="E742" s="122" t="s">
        <v>1083</v>
      </c>
      <c r="F742" s="122" t="s">
        <v>78</v>
      </c>
      <c r="G742" s="121">
        <v>0</v>
      </c>
      <c r="H742" s="151">
        <v>0</v>
      </c>
      <c r="I742" s="151">
        <v>3053490</v>
      </c>
      <c r="J742" s="151">
        <v>0</v>
      </c>
      <c r="K742" s="151">
        <v>3053490</v>
      </c>
      <c r="L742" s="152">
        <v>0</v>
      </c>
    </row>
    <row r="743" spans="1:12" ht="15" customHeight="1" x14ac:dyDescent="0.25">
      <c r="A743" s="278" t="s">
        <v>209</v>
      </c>
      <c r="B743" s="279"/>
      <c r="C743" s="116" t="s">
        <v>167</v>
      </c>
      <c r="D743" s="116" t="s">
        <v>56</v>
      </c>
      <c r="E743" s="122" t="s">
        <v>1084</v>
      </c>
      <c r="F743" s="123"/>
      <c r="G743" s="121">
        <v>2250010</v>
      </c>
      <c r="H743" s="151">
        <v>0</v>
      </c>
      <c r="I743" s="151">
        <v>9037130</v>
      </c>
      <c r="J743" s="151">
        <v>0</v>
      </c>
      <c r="K743" s="151">
        <v>0</v>
      </c>
      <c r="L743" s="152">
        <v>0</v>
      </c>
    </row>
    <row r="744" spans="1:12" ht="45.75" customHeight="1" x14ac:dyDescent="0.25">
      <c r="A744" s="278" t="s">
        <v>208</v>
      </c>
      <c r="B744" s="279"/>
      <c r="C744" s="116" t="s">
        <v>167</v>
      </c>
      <c r="D744" s="116" t="s">
        <v>56</v>
      </c>
      <c r="E744" s="122" t="s">
        <v>1085</v>
      </c>
      <c r="F744" s="123"/>
      <c r="G744" s="121">
        <v>2250010</v>
      </c>
      <c r="H744" s="151">
        <v>0</v>
      </c>
      <c r="I744" s="151">
        <v>0</v>
      </c>
      <c r="J744" s="151">
        <v>0</v>
      </c>
      <c r="K744" s="151">
        <v>0</v>
      </c>
      <c r="L744" s="152">
        <v>0</v>
      </c>
    </row>
    <row r="745" spans="1:12" ht="23.25" customHeight="1" x14ac:dyDescent="0.25">
      <c r="A745" s="278" t="s">
        <v>107</v>
      </c>
      <c r="B745" s="279"/>
      <c r="C745" s="116" t="s">
        <v>167</v>
      </c>
      <c r="D745" s="116" t="s">
        <v>56</v>
      </c>
      <c r="E745" s="122" t="s">
        <v>1085</v>
      </c>
      <c r="F745" s="122" t="s">
        <v>106</v>
      </c>
      <c r="G745" s="121">
        <v>2250010</v>
      </c>
      <c r="H745" s="151">
        <v>0</v>
      </c>
      <c r="I745" s="151">
        <v>0</v>
      </c>
      <c r="J745" s="151">
        <v>0</v>
      </c>
      <c r="K745" s="151">
        <v>0</v>
      </c>
      <c r="L745" s="152">
        <v>0</v>
      </c>
    </row>
    <row r="746" spans="1:12" ht="23.25" customHeight="1" x14ac:dyDescent="0.25">
      <c r="A746" s="278" t="s">
        <v>105</v>
      </c>
      <c r="B746" s="279"/>
      <c r="C746" s="116" t="s">
        <v>167</v>
      </c>
      <c r="D746" s="116" t="s">
        <v>56</v>
      </c>
      <c r="E746" s="122" t="s">
        <v>1085</v>
      </c>
      <c r="F746" s="122" t="s">
        <v>104</v>
      </c>
      <c r="G746" s="121">
        <v>2250010</v>
      </c>
      <c r="H746" s="151">
        <v>0</v>
      </c>
      <c r="I746" s="151">
        <v>0</v>
      </c>
      <c r="J746" s="151">
        <v>0</v>
      </c>
      <c r="K746" s="151">
        <v>0</v>
      </c>
      <c r="L746" s="152">
        <v>0</v>
      </c>
    </row>
    <row r="747" spans="1:12" ht="45.75" customHeight="1" x14ac:dyDescent="0.25">
      <c r="A747" s="278" t="s">
        <v>1086</v>
      </c>
      <c r="B747" s="279"/>
      <c r="C747" s="116" t="s">
        <v>167</v>
      </c>
      <c r="D747" s="116" t="s">
        <v>56</v>
      </c>
      <c r="E747" s="122" t="s">
        <v>1087</v>
      </c>
      <c r="F747" s="123"/>
      <c r="G747" s="121">
        <v>0</v>
      </c>
      <c r="H747" s="151">
        <v>0</v>
      </c>
      <c r="I747" s="151">
        <v>9037130</v>
      </c>
      <c r="J747" s="151">
        <v>0</v>
      </c>
      <c r="K747" s="151">
        <v>0</v>
      </c>
      <c r="L747" s="152">
        <v>0</v>
      </c>
    </row>
    <row r="748" spans="1:12" ht="23.25" customHeight="1" x14ac:dyDescent="0.25">
      <c r="A748" s="278" t="s">
        <v>97</v>
      </c>
      <c r="B748" s="279"/>
      <c r="C748" s="116" t="s">
        <v>167</v>
      </c>
      <c r="D748" s="116" t="s">
        <v>56</v>
      </c>
      <c r="E748" s="122" t="s">
        <v>1087</v>
      </c>
      <c r="F748" s="122" t="s">
        <v>75</v>
      </c>
      <c r="G748" s="121">
        <v>0</v>
      </c>
      <c r="H748" s="151">
        <v>0</v>
      </c>
      <c r="I748" s="151">
        <v>9037130</v>
      </c>
      <c r="J748" s="151">
        <v>0</v>
      </c>
      <c r="K748" s="151">
        <v>0</v>
      </c>
      <c r="L748" s="152">
        <v>0</v>
      </c>
    </row>
    <row r="749" spans="1:12" ht="15" customHeight="1" x14ac:dyDescent="0.25">
      <c r="A749" s="278" t="s">
        <v>124</v>
      </c>
      <c r="B749" s="279"/>
      <c r="C749" s="116" t="s">
        <v>167</v>
      </c>
      <c r="D749" s="116" t="s">
        <v>56</v>
      </c>
      <c r="E749" s="122" t="s">
        <v>1087</v>
      </c>
      <c r="F749" s="122" t="s">
        <v>78</v>
      </c>
      <c r="G749" s="121">
        <v>0</v>
      </c>
      <c r="H749" s="151">
        <v>0</v>
      </c>
      <c r="I749" s="151">
        <v>9037130</v>
      </c>
      <c r="J749" s="151">
        <v>0</v>
      </c>
      <c r="K749" s="151">
        <v>0</v>
      </c>
      <c r="L749" s="152">
        <v>0</v>
      </c>
    </row>
    <row r="750" spans="1:12" ht="15" customHeight="1" x14ac:dyDescent="0.25">
      <c r="A750" s="278" t="s">
        <v>214</v>
      </c>
      <c r="B750" s="279"/>
      <c r="C750" s="116" t="s">
        <v>167</v>
      </c>
      <c r="D750" s="116" t="s">
        <v>56</v>
      </c>
      <c r="E750" s="122" t="s">
        <v>213</v>
      </c>
      <c r="F750" s="123"/>
      <c r="G750" s="121">
        <v>4219000</v>
      </c>
      <c r="H750" s="151">
        <v>0</v>
      </c>
      <c r="I750" s="151">
        <v>4219000</v>
      </c>
      <c r="J750" s="151">
        <v>0</v>
      </c>
      <c r="K750" s="151">
        <v>4219000</v>
      </c>
      <c r="L750" s="152">
        <v>0</v>
      </c>
    </row>
    <row r="751" spans="1:12" ht="90.75" customHeight="1" x14ac:dyDescent="0.25">
      <c r="A751" s="278" t="s">
        <v>1071</v>
      </c>
      <c r="B751" s="279"/>
      <c r="C751" s="116" t="s">
        <v>167</v>
      </c>
      <c r="D751" s="116" t="s">
        <v>56</v>
      </c>
      <c r="E751" s="122" t="s">
        <v>212</v>
      </c>
      <c r="F751" s="123"/>
      <c r="G751" s="121">
        <v>4219000</v>
      </c>
      <c r="H751" s="151">
        <v>0</v>
      </c>
      <c r="I751" s="151">
        <v>4219000</v>
      </c>
      <c r="J751" s="151">
        <v>0</v>
      </c>
      <c r="K751" s="151">
        <v>4219000</v>
      </c>
      <c r="L751" s="152">
        <v>0</v>
      </c>
    </row>
    <row r="752" spans="1:12" ht="23.25" customHeight="1" x14ac:dyDescent="0.25">
      <c r="A752" s="278" t="s">
        <v>97</v>
      </c>
      <c r="B752" s="279"/>
      <c r="C752" s="116" t="s">
        <v>167</v>
      </c>
      <c r="D752" s="116" t="s">
        <v>56</v>
      </c>
      <c r="E752" s="122" t="s">
        <v>212</v>
      </c>
      <c r="F752" s="122" t="s">
        <v>75</v>
      </c>
      <c r="G752" s="121">
        <v>4219000</v>
      </c>
      <c r="H752" s="151">
        <v>0</v>
      </c>
      <c r="I752" s="151">
        <v>4219000</v>
      </c>
      <c r="J752" s="151">
        <v>0</v>
      </c>
      <c r="K752" s="151">
        <v>4219000</v>
      </c>
      <c r="L752" s="152">
        <v>0</v>
      </c>
    </row>
    <row r="753" spans="1:12" ht="45.75" customHeight="1" x14ac:dyDescent="0.25">
      <c r="A753" s="278" t="s">
        <v>203</v>
      </c>
      <c r="B753" s="279"/>
      <c r="C753" s="116" t="s">
        <v>167</v>
      </c>
      <c r="D753" s="116" t="s">
        <v>56</v>
      </c>
      <c r="E753" s="122" t="s">
        <v>212</v>
      </c>
      <c r="F753" s="122" t="s">
        <v>202</v>
      </c>
      <c r="G753" s="121">
        <v>4219000</v>
      </c>
      <c r="H753" s="151">
        <v>0</v>
      </c>
      <c r="I753" s="151">
        <v>4219000</v>
      </c>
      <c r="J753" s="151">
        <v>0</v>
      </c>
      <c r="K753" s="151">
        <v>4219000</v>
      </c>
      <c r="L753" s="152">
        <v>0</v>
      </c>
    </row>
    <row r="754" spans="1:12" ht="23.25" customHeight="1" x14ac:dyDescent="0.25">
      <c r="A754" s="278" t="s">
        <v>201</v>
      </c>
      <c r="B754" s="279"/>
      <c r="C754" s="116" t="s">
        <v>167</v>
      </c>
      <c r="D754" s="116" t="s">
        <v>56</v>
      </c>
      <c r="E754" s="122" t="s">
        <v>205</v>
      </c>
      <c r="F754" s="122"/>
      <c r="G754" s="121">
        <v>17458270</v>
      </c>
      <c r="H754" s="151">
        <v>0</v>
      </c>
      <c r="I754" s="151">
        <v>15180100</v>
      </c>
      <c r="J754" s="151">
        <v>0</v>
      </c>
      <c r="K754" s="151">
        <v>15180100</v>
      </c>
      <c r="L754" s="152">
        <v>0</v>
      </c>
    </row>
    <row r="755" spans="1:12" ht="34.5" customHeight="1" x14ac:dyDescent="0.25">
      <c r="A755" s="278" t="s">
        <v>199</v>
      </c>
      <c r="B755" s="279"/>
      <c r="C755" s="116" t="s">
        <v>167</v>
      </c>
      <c r="D755" s="116" t="s">
        <v>56</v>
      </c>
      <c r="E755" s="122" t="s">
        <v>1088</v>
      </c>
      <c r="F755" s="123"/>
      <c r="G755" s="121">
        <v>15180100</v>
      </c>
      <c r="H755" s="151">
        <v>0</v>
      </c>
      <c r="I755" s="151">
        <v>15180100</v>
      </c>
      <c r="J755" s="151">
        <v>0</v>
      </c>
      <c r="K755" s="151">
        <v>15180100</v>
      </c>
      <c r="L755" s="152">
        <v>0</v>
      </c>
    </row>
    <row r="756" spans="1:12" ht="34.5" customHeight="1" x14ac:dyDescent="0.25">
      <c r="A756" s="278" t="s">
        <v>198</v>
      </c>
      <c r="B756" s="279"/>
      <c r="C756" s="116" t="s">
        <v>167</v>
      </c>
      <c r="D756" s="116" t="s">
        <v>56</v>
      </c>
      <c r="E756" s="122" t="s">
        <v>1089</v>
      </c>
      <c r="F756" s="123"/>
      <c r="G756" s="121">
        <v>15180100</v>
      </c>
      <c r="H756" s="151">
        <v>0</v>
      </c>
      <c r="I756" s="151">
        <v>15180100</v>
      </c>
      <c r="J756" s="151">
        <v>0</v>
      </c>
      <c r="K756" s="151">
        <v>15180100</v>
      </c>
      <c r="L756" s="152">
        <v>0</v>
      </c>
    </row>
    <row r="757" spans="1:12" ht="23.25" customHeight="1" x14ac:dyDescent="0.25">
      <c r="A757" s="278" t="s">
        <v>97</v>
      </c>
      <c r="B757" s="279"/>
      <c r="C757" s="116" t="s">
        <v>167</v>
      </c>
      <c r="D757" s="116" t="s">
        <v>56</v>
      </c>
      <c r="E757" s="122" t="s">
        <v>1089</v>
      </c>
      <c r="F757" s="122" t="s">
        <v>75</v>
      </c>
      <c r="G757" s="121">
        <v>15180100</v>
      </c>
      <c r="H757" s="151">
        <v>0</v>
      </c>
      <c r="I757" s="151">
        <v>15180100</v>
      </c>
      <c r="J757" s="151">
        <v>0</v>
      </c>
      <c r="K757" s="151">
        <v>15180100</v>
      </c>
      <c r="L757" s="152">
        <v>0</v>
      </c>
    </row>
    <row r="758" spans="1:12" ht="15" customHeight="1" x14ac:dyDescent="0.25">
      <c r="A758" s="278" t="s">
        <v>124</v>
      </c>
      <c r="B758" s="279"/>
      <c r="C758" s="116" t="s">
        <v>167</v>
      </c>
      <c r="D758" s="116" t="s">
        <v>56</v>
      </c>
      <c r="E758" s="122" t="s">
        <v>1089</v>
      </c>
      <c r="F758" s="122" t="s">
        <v>78</v>
      </c>
      <c r="G758" s="121">
        <v>15180100</v>
      </c>
      <c r="H758" s="151">
        <v>0</v>
      </c>
      <c r="I758" s="151">
        <v>15180100</v>
      </c>
      <c r="J758" s="151">
        <v>0</v>
      </c>
      <c r="K758" s="151">
        <v>15180100</v>
      </c>
      <c r="L758" s="152">
        <v>0</v>
      </c>
    </row>
    <row r="759" spans="1:12" ht="23.25" customHeight="1" x14ac:dyDescent="0.25">
      <c r="A759" s="278" t="s">
        <v>1090</v>
      </c>
      <c r="B759" s="279"/>
      <c r="C759" s="116" t="s">
        <v>167</v>
      </c>
      <c r="D759" s="116" t="s">
        <v>56</v>
      </c>
      <c r="E759" s="122" t="s">
        <v>1091</v>
      </c>
      <c r="F759" s="123"/>
      <c r="G759" s="121">
        <v>2278170</v>
      </c>
      <c r="H759" s="151">
        <v>0</v>
      </c>
      <c r="I759" s="151">
        <v>0</v>
      </c>
      <c r="J759" s="151">
        <v>0</v>
      </c>
      <c r="K759" s="151">
        <v>0</v>
      </c>
      <c r="L759" s="152">
        <v>0</v>
      </c>
    </row>
    <row r="760" spans="1:12" ht="45.75" customHeight="1" x14ac:dyDescent="0.25">
      <c r="A760" s="278" t="s">
        <v>1092</v>
      </c>
      <c r="B760" s="279"/>
      <c r="C760" s="116" t="s">
        <v>167</v>
      </c>
      <c r="D760" s="116" t="s">
        <v>56</v>
      </c>
      <c r="E760" s="122" t="s">
        <v>1093</v>
      </c>
      <c r="F760" s="123"/>
      <c r="G760" s="121">
        <v>2278170</v>
      </c>
      <c r="H760" s="151">
        <v>0</v>
      </c>
      <c r="I760" s="151">
        <v>0</v>
      </c>
      <c r="J760" s="151">
        <v>0</v>
      </c>
      <c r="K760" s="151">
        <v>0</v>
      </c>
      <c r="L760" s="152">
        <v>0</v>
      </c>
    </row>
    <row r="761" spans="1:12" ht="23.25" customHeight="1" x14ac:dyDescent="0.25">
      <c r="A761" s="278" t="s">
        <v>97</v>
      </c>
      <c r="B761" s="279"/>
      <c r="C761" s="116" t="s">
        <v>167</v>
      </c>
      <c r="D761" s="116" t="s">
        <v>56</v>
      </c>
      <c r="E761" s="122" t="s">
        <v>1093</v>
      </c>
      <c r="F761" s="122" t="s">
        <v>75</v>
      </c>
      <c r="G761" s="121">
        <v>2278170</v>
      </c>
      <c r="H761" s="151">
        <v>0</v>
      </c>
      <c r="I761" s="151">
        <v>0</v>
      </c>
      <c r="J761" s="151">
        <v>0</v>
      </c>
      <c r="K761" s="151">
        <v>0</v>
      </c>
      <c r="L761" s="152">
        <v>0</v>
      </c>
    </row>
    <row r="762" spans="1:12" ht="15" customHeight="1" x14ac:dyDescent="0.25">
      <c r="A762" s="278" t="s">
        <v>124</v>
      </c>
      <c r="B762" s="279"/>
      <c r="C762" s="116" t="s">
        <v>167</v>
      </c>
      <c r="D762" s="116" t="s">
        <v>56</v>
      </c>
      <c r="E762" s="122" t="s">
        <v>1093</v>
      </c>
      <c r="F762" s="122" t="s">
        <v>78</v>
      </c>
      <c r="G762" s="121">
        <v>2278170</v>
      </c>
      <c r="H762" s="151">
        <v>0</v>
      </c>
      <c r="I762" s="151">
        <v>0</v>
      </c>
      <c r="J762" s="151">
        <v>0</v>
      </c>
      <c r="K762" s="151">
        <v>0</v>
      </c>
      <c r="L762" s="152">
        <v>0</v>
      </c>
    </row>
    <row r="763" spans="1:12" ht="23.25" customHeight="1" x14ac:dyDescent="0.25">
      <c r="A763" s="278" t="s">
        <v>265</v>
      </c>
      <c r="B763" s="279"/>
      <c r="C763" s="116" t="s">
        <v>167</v>
      </c>
      <c r="D763" s="116" t="s">
        <v>56</v>
      </c>
      <c r="E763" s="116" t="s">
        <v>264</v>
      </c>
      <c r="F763" s="116"/>
      <c r="G763" s="121">
        <v>2925081200</v>
      </c>
      <c r="H763" s="151">
        <v>0</v>
      </c>
      <c r="I763" s="151">
        <v>3202537371</v>
      </c>
      <c r="J763" s="151">
        <v>0</v>
      </c>
      <c r="K763" s="151">
        <v>287979590</v>
      </c>
      <c r="L763" s="152">
        <v>0</v>
      </c>
    </row>
    <row r="764" spans="1:12" ht="23.25" customHeight="1" x14ac:dyDescent="0.25">
      <c r="A764" s="278" t="s">
        <v>322</v>
      </c>
      <c r="B764" s="279"/>
      <c r="C764" s="116" t="s">
        <v>167</v>
      </c>
      <c r="D764" s="116" t="s">
        <v>56</v>
      </c>
      <c r="E764" s="122" t="s">
        <v>321</v>
      </c>
      <c r="F764" s="122"/>
      <c r="G764" s="121">
        <v>2925081200</v>
      </c>
      <c r="H764" s="151">
        <v>0</v>
      </c>
      <c r="I764" s="151">
        <v>3202537371</v>
      </c>
      <c r="J764" s="151">
        <v>0</v>
      </c>
      <c r="K764" s="151">
        <v>287979590</v>
      </c>
      <c r="L764" s="152">
        <v>0</v>
      </c>
    </row>
    <row r="765" spans="1:12" ht="23.25" customHeight="1" x14ac:dyDescent="0.25">
      <c r="A765" s="278" t="s">
        <v>320</v>
      </c>
      <c r="B765" s="279"/>
      <c r="C765" s="116" t="s">
        <v>167</v>
      </c>
      <c r="D765" s="116" t="s">
        <v>56</v>
      </c>
      <c r="E765" s="122" t="s">
        <v>319</v>
      </c>
      <c r="F765" s="123"/>
      <c r="G765" s="121">
        <v>400109000</v>
      </c>
      <c r="H765" s="151">
        <v>0</v>
      </c>
      <c r="I765" s="151">
        <v>1477891960</v>
      </c>
      <c r="J765" s="151">
        <v>0</v>
      </c>
      <c r="K765" s="151">
        <v>287979590</v>
      </c>
      <c r="L765" s="152">
        <v>0</v>
      </c>
    </row>
    <row r="766" spans="1:12" ht="23.25" customHeight="1" x14ac:dyDescent="0.25">
      <c r="A766" s="278" t="s">
        <v>318</v>
      </c>
      <c r="B766" s="279"/>
      <c r="C766" s="116" t="s">
        <v>167</v>
      </c>
      <c r="D766" s="116" t="s">
        <v>56</v>
      </c>
      <c r="E766" s="122" t="s">
        <v>317</v>
      </c>
      <c r="F766" s="123"/>
      <c r="G766" s="121">
        <v>0</v>
      </c>
      <c r="H766" s="151">
        <v>0</v>
      </c>
      <c r="I766" s="151">
        <v>359680360</v>
      </c>
      <c r="J766" s="151">
        <v>0</v>
      </c>
      <c r="K766" s="151">
        <v>287979590</v>
      </c>
      <c r="L766" s="152">
        <v>0</v>
      </c>
    </row>
    <row r="767" spans="1:12" ht="23.25" customHeight="1" x14ac:dyDescent="0.25">
      <c r="A767" s="278" t="s">
        <v>263</v>
      </c>
      <c r="B767" s="279"/>
      <c r="C767" s="116" t="s">
        <v>167</v>
      </c>
      <c r="D767" s="116" t="s">
        <v>56</v>
      </c>
      <c r="E767" s="122" t="s">
        <v>317</v>
      </c>
      <c r="F767" s="122" t="s">
        <v>262</v>
      </c>
      <c r="G767" s="121">
        <v>0</v>
      </c>
      <c r="H767" s="151">
        <v>0</v>
      </c>
      <c r="I767" s="151">
        <v>359680360</v>
      </c>
      <c r="J767" s="151">
        <v>0</v>
      </c>
      <c r="K767" s="151">
        <v>287979590</v>
      </c>
      <c r="L767" s="152">
        <v>0</v>
      </c>
    </row>
    <row r="768" spans="1:12" ht="15" customHeight="1" x14ac:dyDescent="0.25">
      <c r="A768" s="278" t="s">
        <v>261</v>
      </c>
      <c r="B768" s="279"/>
      <c r="C768" s="116" t="s">
        <v>167</v>
      </c>
      <c r="D768" s="116" t="s">
        <v>56</v>
      </c>
      <c r="E768" s="122" t="s">
        <v>317</v>
      </c>
      <c r="F768" s="122" t="s">
        <v>260</v>
      </c>
      <c r="G768" s="121">
        <v>0</v>
      </c>
      <c r="H768" s="151">
        <v>0</v>
      </c>
      <c r="I768" s="151">
        <v>359680360</v>
      </c>
      <c r="J768" s="151">
        <v>0</v>
      </c>
      <c r="K768" s="151">
        <v>287979590</v>
      </c>
      <c r="L768" s="152">
        <v>0</v>
      </c>
    </row>
    <row r="769" spans="1:12" ht="15" customHeight="1" x14ac:dyDescent="0.25">
      <c r="A769" s="278" t="s">
        <v>312</v>
      </c>
      <c r="B769" s="279"/>
      <c r="C769" s="116" t="s">
        <v>167</v>
      </c>
      <c r="D769" s="116" t="s">
        <v>56</v>
      </c>
      <c r="E769" s="122" t="s">
        <v>714</v>
      </c>
      <c r="F769" s="123"/>
      <c r="G769" s="121">
        <v>400109000</v>
      </c>
      <c r="H769" s="151">
        <v>0</v>
      </c>
      <c r="I769" s="151">
        <v>1118211600</v>
      </c>
      <c r="J769" s="151">
        <v>0</v>
      </c>
      <c r="K769" s="151">
        <v>0</v>
      </c>
      <c r="L769" s="152">
        <v>0</v>
      </c>
    </row>
    <row r="770" spans="1:12" ht="23.25" customHeight="1" x14ac:dyDescent="0.25">
      <c r="A770" s="278" t="s">
        <v>263</v>
      </c>
      <c r="B770" s="279"/>
      <c r="C770" s="116" t="s">
        <v>167</v>
      </c>
      <c r="D770" s="116" t="s">
        <v>56</v>
      </c>
      <c r="E770" s="122" t="s">
        <v>714</v>
      </c>
      <c r="F770" s="122" t="s">
        <v>262</v>
      </c>
      <c r="G770" s="121">
        <v>400109000</v>
      </c>
      <c r="H770" s="151">
        <v>0</v>
      </c>
      <c r="I770" s="151">
        <v>1118211600</v>
      </c>
      <c r="J770" s="151">
        <v>0</v>
      </c>
      <c r="K770" s="151">
        <v>0</v>
      </c>
      <c r="L770" s="152">
        <v>0</v>
      </c>
    </row>
    <row r="771" spans="1:12" ht="15" customHeight="1" x14ac:dyDescent="0.25">
      <c r="A771" s="278" t="s">
        <v>261</v>
      </c>
      <c r="B771" s="279"/>
      <c r="C771" s="116" t="s">
        <v>167</v>
      </c>
      <c r="D771" s="116" t="s">
        <v>56</v>
      </c>
      <c r="E771" s="122" t="s">
        <v>714</v>
      </c>
      <c r="F771" s="122" t="s">
        <v>260</v>
      </c>
      <c r="G771" s="121">
        <v>400109000</v>
      </c>
      <c r="H771" s="151">
        <v>0</v>
      </c>
      <c r="I771" s="151">
        <v>1118211600</v>
      </c>
      <c r="J771" s="151">
        <v>0</v>
      </c>
      <c r="K771" s="151">
        <v>0</v>
      </c>
      <c r="L771" s="152">
        <v>0</v>
      </c>
    </row>
    <row r="772" spans="1:12" ht="15" customHeight="1" x14ac:dyDescent="0.25">
      <c r="A772" s="278" t="s">
        <v>209</v>
      </c>
      <c r="B772" s="279"/>
      <c r="C772" s="116" t="s">
        <v>167</v>
      </c>
      <c r="D772" s="116" t="s">
        <v>56</v>
      </c>
      <c r="E772" s="122" t="s">
        <v>316</v>
      </c>
      <c r="F772" s="123"/>
      <c r="G772" s="121">
        <v>2524972200</v>
      </c>
      <c r="H772" s="151">
        <v>0</v>
      </c>
      <c r="I772" s="151">
        <v>1724645411</v>
      </c>
      <c r="J772" s="151">
        <v>0</v>
      </c>
      <c r="K772" s="151">
        <v>0</v>
      </c>
      <c r="L772" s="152">
        <v>0</v>
      </c>
    </row>
    <row r="773" spans="1:12" ht="34.5" customHeight="1" x14ac:dyDescent="0.25">
      <c r="A773" s="278" t="s">
        <v>315</v>
      </c>
      <c r="B773" s="279"/>
      <c r="C773" s="116" t="s">
        <v>167</v>
      </c>
      <c r="D773" s="116" t="s">
        <v>56</v>
      </c>
      <c r="E773" s="122" t="s">
        <v>677</v>
      </c>
      <c r="F773" s="123"/>
      <c r="G773" s="121">
        <v>1474310050</v>
      </c>
      <c r="H773" s="151">
        <v>0</v>
      </c>
      <c r="I773" s="151">
        <v>819410650</v>
      </c>
      <c r="J773" s="151">
        <v>0</v>
      </c>
      <c r="K773" s="151">
        <v>0</v>
      </c>
      <c r="L773" s="152">
        <v>0</v>
      </c>
    </row>
    <row r="774" spans="1:12" ht="23.25" customHeight="1" x14ac:dyDescent="0.25">
      <c r="A774" s="278" t="s">
        <v>263</v>
      </c>
      <c r="B774" s="279"/>
      <c r="C774" s="116" t="s">
        <v>167</v>
      </c>
      <c r="D774" s="116" t="s">
        <v>56</v>
      </c>
      <c r="E774" s="122" t="s">
        <v>677</v>
      </c>
      <c r="F774" s="122" t="s">
        <v>262</v>
      </c>
      <c r="G774" s="121">
        <v>1474310050</v>
      </c>
      <c r="H774" s="151">
        <v>0</v>
      </c>
      <c r="I774" s="151">
        <v>819410650</v>
      </c>
      <c r="J774" s="151">
        <v>0</v>
      </c>
      <c r="K774" s="151">
        <v>0</v>
      </c>
      <c r="L774" s="152">
        <v>0</v>
      </c>
    </row>
    <row r="775" spans="1:12" ht="15" customHeight="1" x14ac:dyDescent="0.25">
      <c r="A775" s="278" t="s">
        <v>261</v>
      </c>
      <c r="B775" s="279"/>
      <c r="C775" s="116" t="s">
        <v>167</v>
      </c>
      <c r="D775" s="116" t="s">
        <v>56</v>
      </c>
      <c r="E775" s="122" t="s">
        <v>677</v>
      </c>
      <c r="F775" s="122" t="s">
        <v>260</v>
      </c>
      <c r="G775" s="121">
        <v>1474310050</v>
      </c>
      <c r="H775" s="151">
        <v>0</v>
      </c>
      <c r="I775" s="151">
        <v>819410650</v>
      </c>
      <c r="J775" s="151">
        <v>0</v>
      </c>
      <c r="K775" s="151">
        <v>0</v>
      </c>
      <c r="L775" s="152">
        <v>0</v>
      </c>
    </row>
    <row r="776" spans="1:12" ht="15" customHeight="1" x14ac:dyDescent="0.25">
      <c r="A776" s="278" t="s">
        <v>314</v>
      </c>
      <c r="B776" s="279"/>
      <c r="C776" s="116" t="s">
        <v>167</v>
      </c>
      <c r="D776" s="116" t="s">
        <v>56</v>
      </c>
      <c r="E776" s="122" t="s">
        <v>686</v>
      </c>
      <c r="F776" s="123"/>
      <c r="G776" s="121">
        <v>405038000</v>
      </c>
      <c r="H776" s="151">
        <v>0</v>
      </c>
      <c r="I776" s="151">
        <v>633727715</v>
      </c>
      <c r="J776" s="151">
        <v>0</v>
      </c>
      <c r="K776" s="151">
        <v>0</v>
      </c>
      <c r="L776" s="152">
        <v>0</v>
      </c>
    </row>
    <row r="777" spans="1:12" ht="23.25" customHeight="1" x14ac:dyDescent="0.25">
      <c r="A777" s="278" t="s">
        <v>263</v>
      </c>
      <c r="B777" s="279"/>
      <c r="C777" s="116" t="s">
        <v>167</v>
      </c>
      <c r="D777" s="116" t="s">
        <v>56</v>
      </c>
      <c r="E777" s="122" t="s">
        <v>686</v>
      </c>
      <c r="F777" s="122" t="s">
        <v>262</v>
      </c>
      <c r="G777" s="121">
        <v>405038000</v>
      </c>
      <c r="H777" s="151">
        <v>0</v>
      </c>
      <c r="I777" s="151">
        <v>633727715</v>
      </c>
      <c r="J777" s="151">
        <v>0</v>
      </c>
      <c r="K777" s="151">
        <v>0</v>
      </c>
      <c r="L777" s="152">
        <v>0</v>
      </c>
    </row>
    <row r="778" spans="1:12" ht="15" customHeight="1" x14ac:dyDescent="0.25">
      <c r="A778" s="278" t="s">
        <v>261</v>
      </c>
      <c r="B778" s="279"/>
      <c r="C778" s="116" t="s">
        <v>167</v>
      </c>
      <c r="D778" s="116" t="s">
        <v>56</v>
      </c>
      <c r="E778" s="122" t="s">
        <v>686</v>
      </c>
      <c r="F778" s="122" t="s">
        <v>260</v>
      </c>
      <c r="G778" s="121">
        <v>405038000</v>
      </c>
      <c r="H778" s="151">
        <v>0</v>
      </c>
      <c r="I778" s="151">
        <v>633727715</v>
      </c>
      <c r="J778" s="151">
        <v>0</v>
      </c>
      <c r="K778" s="151">
        <v>0</v>
      </c>
      <c r="L778" s="152">
        <v>0</v>
      </c>
    </row>
    <row r="779" spans="1:12" ht="15" customHeight="1" x14ac:dyDescent="0.25">
      <c r="A779" s="278" t="s">
        <v>314</v>
      </c>
      <c r="B779" s="279"/>
      <c r="C779" s="116" t="s">
        <v>167</v>
      </c>
      <c r="D779" s="116" t="s">
        <v>56</v>
      </c>
      <c r="E779" s="122" t="s">
        <v>313</v>
      </c>
      <c r="F779" s="123"/>
      <c r="G779" s="121">
        <v>645624150</v>
      </c>
      <c r="H779" s="151">
        <v>0</v>
      </c>
      <c r="I779" s="151">
        <v>271507046</v>
      </c>
      <c r="J779" s="151">
        <v>0</v>
      </c>
      <c r="K779" s="151">
        <v>0</v>
      </c>
      <c r="L779" s="152">
        <v>0</v>
      </c>
    </row>
    <row r="780" spans="1:12" ht="23.25" customHeight="1" x14ac:dyDescent="0.25">
      <c r="A780" s="278" t="s">
        <v>263</v>
      </c>
      <c r="B780" s="279"/>
      <c r="C780" s="116" t="s">
        <v>167</v>
      </c>
      <c r="D780" s="116" t="s">
        <v>56</v>
      </c>
      <c r="E780" s="122" t="s">
        <v>313</v>
      </c>
      <c r="F780" s="122" t="s">
        <v>262</v>
      </c>
      <c r="G780" s="121">
        <v>645624150</v>
      </c>
      <c r="H780" s="151">
        <v>0</v>
      </c>
      <c r="I780" s="151">
        <v>271507046</v>
      </c>
      <c r="J780" s="151">
        <v>0</v>
      </c>
      <c r="K780" s="151">
        <v>0</v>
      </c>
      <c r="L780" s="152">
        <v>0</v>
      </c>
    </row>
    <row r="781" spans="1:12" ht="15" customHeight="1" x14ac:dyDescent="0.25">
      <c r="A781" s="278" t="s">
        <v>261</v>
      </c>
      <c r="B781" s="279"/>
      <c r="C781" s="116" t="s">
        <v>167</v>
      </c>
      <c r="D781" s="116" t="s">
        <v>56</v>
      </c>
      <c r="E781" s="122" t="s">
        <v>313</v>
      </c>
      <c r="F781" s="122" t="s">
        <v>260</v>
      </c>
      <c r="G781" s="121">
        <v>645624150</v>
      </c>
      <c r="H781" s="151">
        <v>0</v>
      </c>
      <c r="I781" s="151">
        <v>271507046</v>
      </c>
      <c r="J781" s="151">
        <v>0</v>
      </c>
      <c r="K781" s="151">
        <v>0</v>
      </c>
      <c r="L781" s="152">
        <v>0</v>
      </c>
    </row>
    <row r="782" spans="1:12" ht="15" customHeight="1" x14ac:dyDescent="0.25">
      <c r="A782" s="278" t="s">
        <v>207</v>
      </c>
      <c r="B782" s="279"/>
      <c r="C782" s="116" t="s">
        <v>167</v>
      </c>
      <c r="D782" s="116" t="s">
        <v>84</v>
      </c>
      <c r="E782" s="117"/>
      <c r="F782" s="117"/>
      <c r="G782" s="121">
        <v>493217880</v>
      </c>
      <c r="H782" s="151">
        <v>82104000</v>
      </c>
      <c r="I782" s="151">
        <v>490949150</v>
      </c>
      <c r="J782" s="151">
        <v>82104000</v>
      </c>
      <c r="K782" s="151">
        <v>490949150</v>
      </c>
      <c r="L782" s="152">
        <v>82104000</v>
      </c>
    </row>
    <row r="783" spans="1:12" ht="15" customHeight="1" x14ac:dyDescent="0.25">
      <c r="A783" s="278" t="s">
        <v>851</v>
      </c>
      <c r="B783" s="279"/>
      <c r="C783" s="116" t="s">
        <v>167</v>
      </c>
      <c r="D783" s="116" t="s">
        <v>84</v>
      </c>
      <c r="E783" s="116" t="s">
        <v>165</v>
      </c>
      <c r="F783" s="116"/>
      <c r="G783" s="121">
        <v>240060000</v>
      </c>
      <c r="H783" s="151">
        <v>0</v>
      </c>
      <c r="I783" s="151">
        <v>240060000</v>
      </c>
      <c r="J783" s="151">
        <v>0</v>
      </c>
      <c r="K783" s="151">
        <v>240060000</v>
      </c>
      <c r="L783" s="152">
        <v>0</v>
      </c>
    </row>
    <row r="784" spans="1:12" ht="15" customHeight="1" x14ac:dyDescent="0.25">
      <c r="A784" s="278" t="s">
        <v>1104</v>
      </c>
      <c r="B784" s="279"/>
      <c r="C784" s="116" t="s">
        <v>167</v>
      </c>
      <c r="D784" s="116" t="s">
        <v>84</v>
      </c>
      <c r="E784" s="122" t="s">
        <v>1105</v>
      </c>
      <c r="F784" s="122"/>
      <c r="G784" s="121">
        <v>240060000</v>
      </c>
      <c r="H784" s="151">
        <v>0</v>
      </c>
      <c r="I784" s="151">
        <v>240060000</v>
      </c>
      <c r="J784" s="151">
        <v>0</v>
      </c>
      <c r="K784" s="151">
        <v>240060000</v>
      </c>
      <c r="L784" s="152">
        <v>0</v>
      </c>
    </row>
    <row r="785" spans="1:12" ht="23.25" customHeight="1" x14ac:dyDescent="0.25">
      <c r="A785" s="278" t="s">
        <v>1106</v>
      </c>
      <c r="B785" s="279"/>
      <c r="C785" s="116" t="s">
        <v>167</v>
      </c>
      <c r="D785" s="116" t="s">
        <v>84</v>
      </c>
      <c r="E785" s="122" t="s">
        <v>1107</v>
      </c>
      <c r="F785" s="123"/>
      <c r="G785" s="121">
        <v>240060000</v>
      </c>
      <c r="H785" s="151">
        <v>0</v>
      </c>
      <c r="I785" s="151">
        <v>240060000</v>
      </c>
      <c r="J785" s="151">
        <v>0</v>
      </c>
      <c r="K785" s="151">
        <v>240060000</v>
      </c>
      <c r="L785" s="152">
        <v>0</v>
      </c>
    </row>
    <row r="786" spans="1:12" ht="34.5" customHeight="1" x14ac:dyDescent="0.25">
      <c r="A786" s="278" t="s">
        <v>1108</v>
      </c>
      <c r="B786" s="279"/>
      <c r="C786" s="116" t="s">
        <v>167</v>
      </c>
      <c r="D786" s="116" t="s">
        <v>84</v>
      </c>
      <c r="E786" s="122" t="s">
        <v>1109</v>
      </c>
      <c r="F786" s="123"/>
      <c r="G786" s="121">
        <v>240060000</v>
      </c>
      <c r="H786" s="151">
        <v>0</v>
      </c>
      <c r="I786" s="151">
        <v>240060000</v>
      </c>
      <c r="J786" s="151">
        <v>0</v>
      </c>
      <c r="K786" s="151">
        <v>240060000</v>
      </c>
      <c r="L786" s="152">
        <v>0</v>
      </c>
    </row>
    <row r="787" spans="1:12" ht="23.25" customHeight="1" x14ac:dyDescent="0.25">
      <c r="A787" s="278" t="s">
        <v>97</v>
      </c>
      <c r="B787" s="279"/>
      <c r="C787" s="116" t="s">
        <v>167</v>
      </c>
      <c r="D787" s="116" t="s">
        <v>84</v>
      </c>
      <c r="E787" s="122" t="s">
        <v>1109</v>
      </c>
      <c r="F787" s="122" t="s">
        <v>75</v>
      </c>
      <c r="G787" s="121">
        <v>240060000</v>
      </c>
      <c r="H787" s="151">
        <v>0</v>
      </c>
      <c r="I787" s="151">
        <v>240060000</v>
      </c>
      <c r="J787" s="151">
        <v>0</v>
      </c>
      <c r="K787" s="151">
        <v>240060000</v>
      </c>
      <c r="L787" s="152">
        <v>0</v>
      </c>
    </row>
    <row r="788" spans="1:12" ht="15" customHeight="1" x14ac:dyDescent="0.25">
      <c r="A788" s="278" t="s">
        <v>124</v>
      </c>
      <c r="B788" s="279"/>
      <c r="C788" s="116" t="s">
        <v>167</v>
      </c>
      <c r="D788" s="116" t="s">
        <v>84</v>
      </c>
      <c r="E788" s="122" t="s">
        <v>1109</v>
      </c>
      <c r="F788" s="122" t="s">
        <v>78</v>
      </c>
      <c r="G788" s="121">
        <v>193454000</v>
      </c>
      <c r="H788" s="151">
        <v>0</v>
      </c>
      <c r="I788" s="151">
        <v>193454000</v>
      </c>
      <c r="J788" s="151">
        <v>0</v>
      </c>
      <c r="K788" s="151">
        <v>193454000</v>
      </c>
      <c r="L788" s="152">
        <v>0</v>
      </c>
    </row>
    <row r="789" spans="1:12" ht="15" customHeight="1" x14ac:dyDescent="0.25">
      <c r="A789" s="278" t="s">
        <v>96</v>
      </c>
      <c r="B789" s="279"/>
      <c r="C789" s="116" t="s">
        <v>167</v>
      </c>
      <c r="D789" s="116" t="s">
        <v>84</v>
      </c>
      <c r="E789" s="122" t="s">
        <v>1109</v>
      </c>
      <c r="F789" s="122" t="s">
        <v>92</v>
      </c>
      <c r="G789" s="121">
        <v>46606000</v>
      </c>
      <c r="H789" s="151">
        <v>0</v>
      </c>
      <c r="I789" s="151">
        <v>46606000</v>
      </c>
      <c r="J789" s="151">
        <v>0</v>
      </c>
      <c r="K789" s="151">
        <v>46606000</v>
      </c>
      <c r="L789" s="152">
        <v>0</v>
      </c>
    </row>
    <row r="790" spans="1:12" ht="15" customHeight="1" x14ac:dyDescent="0.25">
      <c r="A790" s="278" t="s">
        <v>185</v>
      </c>
      <c r="B790" s="279"/>
      <c r="C790" s="116" t="s">
        <v>167</v>
      </c>
      <c r="D790" s="116" t="s">
        <v>84</v>
      </c>
      <c r="E790" s="116" t="s">
        <v>184</v>
      </c>
      <c r="F790" s="116"/>
      <c r="G790" s="121">
        <v>251863830</v>
      </c>
      <c r="H790" s="151">
        <v>82104000</v>
      </c>
      <c r="I790" s="151">
        <v>249595100</v>
      </c>
      <c r="J790" s="151">
        <v>82104000</v>
      </c>
      <c r="K790" s="151">
        <v>249595100</v>
      </c>
      <c r="L790" s="152">
        <v>82104000</v>
      </c>
    </row>
    <row r="791" spans="1:12" ht="15" customHeight="1" x14ac:dyDescent="0.25">
      <c r="A791" s="278" t="s">
        <v>206</v>
      </c>
      <c r="B791" s="279"/>
      <c r="C791" s="116" t="s">
        <v>167</v>
      </c>
      <c r="D791" s="116" t="s">
        <v>84</v>
      </c>
      <c r="E791" s="122" t="s">
        <v>183</v>
      </c>
      <c r="F791" s="122"/>
      <c r="G791" s="121">
        <v>82104000</v>
      </c>
      <c r="H791" s="151">
        <v>82104000</v>
      </c>
      <c r="I791" s="151">
        <v>82104000</v>
      </c>
      <c r="J791" s="151">
        <v>82104000</v>
      </c>
      <c r="K791" s="151">
        <v>82104000</v>
      </c>
      <c r="L791" s="152">
        <v>82104000</v>
      </c>
    </row>
    <row r="792" spans="1:12" ht="23.25" customHeight="1" x14ac:dyDescent="0.25">
      <c r="A792" s="278" t="s">
        <v>204</v>
      </c>
      <c r="B792" s="279"/>
      <c r="C792" s="116" t="s">
        <v>167</v>
      </c>
      <c r="D792" s="116" t="s">
        <v>84</v>
      </c>
      <c r="E792" s="122" t="s">
        <v>874</v>
      </c>
      <c r="F792" s="123"/>
      <c r="G792" s="121">
        <v>82104000</v>
      </c>
      <c r="H792" s="151">
        <v>82104000</v>
      </c>
      <c r="I792" s="151">
        <v>82104000</v>
      </c>
      <c r="J792" s="151">
        <v>82104000</v>
      </c>
      <c r="K792" s="151">
        <v>82104000</v>
      </c>
      <c r="L792" s="152">
        <v>82104000</v>
      </c>
    </row>
    <row r="793" spans="1:12" ht="135.75" customHeight="1" x14ac:dyDescent="0.25">
      <c r="A793" s="278" t="s">
        <v>1067</v>
      </c>
      <c r="B793" s="279"/>
      <c r="C793" s="116" t="s">
        <v>167</v>
      </c>
      <c r="D793" s="116" t="s">
        <v>84</v>
      </c>
      <c r="E793" s="122" t="s">
        <v>1068</v>
      </c>
      <c r="F793" s="123"/>
      <c r="G793" s="121">
        <v>71545000</v>
      </c>
      <c r="H793" s="151">
        <v>71545000</v>
      </c>
      <c r="I793" s="151">
        <v>71545000</v>
      </c>
      <c r="J793" s="151">
        <v>71545000</v>
      </c>
      <c r="K793" s="151">
        <v>71545000</v>
      </c>
      <c r="L793" s="152">
        <v>71545000</v>
      </c>
    </row>
    <row r="794" spans="1:12" ht="23.25" customHeight="1" x14ac:dyDescent="0.25">
      <c r="A794" s="278" t="s">
        <v>97</v>
      </c>
      <c r="B794" s="279"/>
      <c r="C794" s="116" t="s">
        <v>167</v>
      </c>
      <c r="D794" s="116" t="s">
        <v>84</v>
      </c>
      <c r="E794" s="122" t="s">
        <v>1068</v>
      </c>
      <c r="F794" s="122" t="s">
        <v>75</v>
      </c>
      <c r="G794" s="121">
        <v>71545000</v>
      </c>
      <c r="H794" s="151">
        <v>71545000</v>
      </c>
      <c r="I794" s="151">
        <v>71545000</v>
      </c>
      <c r="J794" s="151">
        <v>71545000</v>
      </c>
      <c r="K794" s="151">
        <v>71545000</v>
      </c>
      <c r="L794" s="152">
        <v>71545000</v>
      </c>
    </row>
    <row r="795" spans="1:12" ht="15" customHeight="1" x14ac:dyDescent="0.25">
      <c r="A795" s="278" t="s">
        <v>124</v>
      </c>
      <c r="B795" s="279"/>
      <c r="C795" s="116" t="s">
        <v>167</v>
      </c>
      <c r="D795" s="116" t="s">
        <v>84</v>
      </c>
      <c r="E795" s="122" t="s">
        <v>1068</v>
      </c>
      <c r="F795" s="122" t="s">
        <v>78</v>
      </c>
      <c r="G795" s="121">
        <v>71545000</v>
      </c>
      <c r="H795" s="151">
        <v>71545000</v>
      </c>
      <c r="I795" s="151">
        <v>71545000</v>
      </c>
      <c r="J795" s="151">
        <v>71545000</v>
      </c>
      <c r="K795" s="151">
        <v>71545000</v>
      </c>
      <c r="L795" s="152">
        <v>71545000</v>
      </c>
    </row>
    <row r="796" spans="1:12" ht="169.5" customHeight="1" x14ac:dyDescent="0.25">
      <c r="A796" s="278" t="s">
        <v>1069</v>
      </c>
      <c r="B796" s="279"/>
      <c r="C796" s="116" t="s">
        <v>167</v>
      </c>
      <c r="D796" s="116" t="s">
        <v>84</v>
      </c>
      <c r="E796" s="122" t="s">
        <v>1070</v>
      </c>
      <c r="F796" s="123"/>
      <c r="G796" s="121">
        <v>10559000</v>
      </c>
      <c r="H796" s="151">
        <v>10559000</v>
      </c>
      <c r="I796" s="151">
        <v>10559000</v>
      </c>
      <c r="J796" s="151">
        <v>10559000</v>
      </c>
      <c r="K796" s="151">
        <v>10559000</v>
      </c>
      <c r="L796" s="152">
        <v>10559000</v>
      </c>
    </row>
    <row r="797" spans="1:12" ht="23.25" customHeight="1" x14ac:dyDescent="0.25">
      <c r="A797" s="278" t="s">
        <v>97</v>
      </c>
      <c r="B797" s="279"/>
      <c r="C797" s="116" t="s">
        <v>167</v>
      </c>
      <c r="D797" s="116" t="s">
        <v>84</v>
      </c>
      <c r="E797" s="122" t="s">
        <v>1070</v>
      </c>
      <c r="F797" s="122" t="s">
        <v>75</v>
      </c>
      <c r="G797" s="121">
        <v>10559000</v>
      </c>
      <c r="H797" s="151">
        <v>10559000</v>
      </c>
      <c r="I797" s="151">
        <v>10559000</v>
      </c>
      <c r="J797" s="151">
        <v>10559000</v>
      </c>
      <c r="K797" s="151">
        <v>10559000</v>
      </c>
      <c r="L797" s="152">
        <v>10559000</v>
      </c>
    </row>
    <row r="798" spans="1:12" ht="45.75" customHeight="1" x14ac:dyDescent="0.25">
      <c r="A798" s="278" t="s">
        <v>203</v>
      </c>
      <c r="B798" s="279"/>
      <c r="C798" s="116" t="s">
        <v>167</v>
      </c>
      <c r="D798" s="116" t="s">
        <v>84</v>
      </c>
      <c r="E798" s="122" t="s">
        <v>1070</v>
      </c>
      <c r="F798" s="122" t="s">
        <v>202</v>
      </c>
      <c r="G798" s="121">
        <v>10559000</v>
      </c>
      <c r="H798" s="151">
        <v>10559000</v>
      </c>
      <c r="I798" s="151">
        <v>10559000</v>
      </c>
      <c r="J798" s="151">
        <v>10559000</v>
      </c>
      <c r="K798" s="151">
        <v>10559000</v>
      </c>
      <c r="L798" s="152">
        <v>10559000</v>
      </c>
    </row>
    <row r="799" spans="1:12" ht="23.25" customHeight="1" x14ac:dyDescent="0.25">
      <c r="A799" s="278" t="s">
        <v>201</v>
      </c>
      <c r="B799" s="279"/>
      <c r="C799" s="116" t="s">
        <v>167</v>
      </c>
      <c r="D799" s="116" t="s">
        <v>84</v>
      </c>
      <c r="E799" s="122" t="s">
        <v>205</v>
      </c>
      <c r="F799" s="122"/>
      <c r="G799" s="121">
        <v>169759830</v>
      </c>
      <c r="H799" s="151">
        <v>0</v>
      </c>
      <c r="I799" s="151">
        <v>167491100</v>
      </c>
      <c r="J799" s="151">
        <v>0</v>
      </c>
      <c r="K799" s="151">
        <v>167491100</v>
      </c>
      <c r="L799" s="152">
        <v>0</v>
      </c>
    </row>
    <row r="800" spans="1:12" ht="23.25" customHeight="1" x14ac:dyDescent="0.25">
      <c r="A800" s="278" t="s">
        <v>1094</v>
      </c>
      <c r="B800" s="279"/>
      <c r="C800" s="116" t="s">
        <v>167</v>
      </c>
      <c r="D800" s="116" t="s">
        <v>84</v>
      </c>
      <c r="E800" s="122" t="s">
        <v>1095</v>
      </c>
      <c r="F800" s="123"/>
      <c r="G800" s="121">
        <v>127761730</v>
      </c>
      <c r="H800" s="151">
        <v>0</v>
      </c>
      <c r="I800" s="151">
        <v>125493000</v>
      </c>
      <c r="J800" s="151">
        <v>0</v>
      </c>
      <c r="K800" s="151">
        <v>125493000</v>
      </c>
      <c r="L800" s="152">
        <v>0</v>
      </c>
    </row>
    <row r="801" spans="1:12" ht="34.5" customHeight="1" x14ac:dyDescent="0.25">
      <c r="A801" s="278" t="s">
        <v>200</v>
      </c>
      <c r="B801" s="279"/>
      <c r="C801" s="116" t="s">
        <v>167</v>
      </c>
      <c r="D801" s="116" t="s">
        <v>84</v>
      </c>
      <c r="E801" s="122" t="s">
        <v>1096</v>
      </c>
      <c r="F801" s="123"/>
      <c r="G801" s="121">
        <v>127761730</v>
      </c>
      <c r="H801" s="151">
        <v>0</v>
      </c>
      <c r="I801" s="151">
        <v>125493000</v>
      </c>
      <c r="J801" s="151">
        <v>0</v>
      </c>
      <c r="K801" s="151">
        <v>125493000</v>
      </c>
      <c r="L801" s="152">
        <v>0</v>
      </c>
    </row>
    <row r="802" spans="1:12" ht="23.25" customHeight="1" x14ac:dyDescent="0.25">
      <c r="A802" s="278" t="s">
        <v>97</v>
      </c>
      <c r="B802" s="279"/>
      <c r="C802" s="116" t="s">
        <v>167</v>
      </c>
      <c r="D802" s="116" t="s">
        <v>84</v>
      </c>
      <c r="E802" s="122" t="s">
        <v>1096</v>
      </c>
      <c r="F802" s="122" t="s">
        <v>75</v>
      </c>
      <c r="G802" s="121">
        <v>127761730</v>
      </c>
      <c r="H802" s="151">
        <v>0</v>
      </c>
      <c r="I802" s="151">
        <v>125493000</v>
      </c>
      <c r="J802" s="151">
        <v>0</v>
      </c>
      <c r="K802" s="151">
        <v>125493000</v>
      </c>
      <c r="L802" s="152">
        <v>0</v>
      </c>
    </row>
    <row r="803" spans="1:12" ht="15" customHeight="1" x14ac:dyDescent="0.25">
      <c r="A803" s="278" t="s">
        <v>124</v>
      </c>
      <c r="B803" s="279"/>
      <c r="C803" s="116" t="s">
        <v>167</v>
      </c>
      <c r="D803" s="116" t="s">
        <v>84</v>
      </c>
      <c r="E803" s="122" t="s">
        <v>1096</v>
      </c>
      <c r="F803" s="122" t="s">
        <v>78</v>
      </c>
      <c r="G803" s="121">
        <v>127761730</v>
      </c>
      <c r="H803" s="151">
        <v>0</v>
      </c>
      <c r="I803" s="151">
        <v>125493000</v>
      </c>
      <c r="J803" s="151">
        <v>0</v>
      </c>
      <c r="K803" s="151">
        <v>125493000</v>
      </c>
      <c r="L803" s="152">
        <v>0</v>
      </c>
    </row>
    <row r="804" spans="1:12" ht="34.5" customHeight="1" x14ac:dyDescent="0.25">
      <c r="A804" s="278" t="s">
        <v>199</v>
      </c>
      <c r="B804" s="279"/>
      <c r="C804" s="116" t="s">
        <v>167</v>
      </c>
      <c r="D804" s="116" t="s">
        <v>84</v>
      </c>
      <c r="E804" s="122" t="s">
        <v>1088</v>
      </c>
      <c r="F804" s="123"/>
      <c r="G804" s="121">
        <v>41998100</v>
      </c>
      <c r="H804" s="151">
        <v>0</v>
      </c>
      <c r="I804" s="151">
        <v>41998100</v>
      </c>
      <c r="J804" s="151">
        <v>0</v>
      </c>
      <c r="K804" s="151">
        <v>41998100</v>
      </c>
      <c r="L804" s="152">
        <v>0</v>
      </c>
    </row>
    <row r="805" spans="1:12" ht="34.5" customHeight="1" x14ac:dyDescent="0.25">
      <c r="A805" s="278" t="s">
        <v>198</v>
      </c>
      <c r="B805" s="279"/>
      <c r="C805" s="116" t="s">
        <v>167</v>
      </c>
      <c r="D805" s="116" t="s">
        <v>84</v>
      </c>
      <c r="E805" s="122" t="s">
        <v>1089</v>
      </c>
      <c r="F805" s="123"/>
      <c r="G805" s="121">
        <v>41998100</v>
      </c>
      <c r="H805" s="151">
        <v>0</v>
      </c>
      <c r="I805" s="151">
        <v>41998100</v>
      </c>
      <c r="J805" s="151">
        <v>0</v>
      </c>
      <c r="K805" s="151">
        <v>41998100</v>
      </c>
      <c r="L805" s="152">
        <v>0</v>
      </c>
    </row>
    <row r="806" spans="1:12" ht="23.25" customHeight="1" x14ac:dyDescent="0.25">
      <c r="A806" s="278" t="s">
        <v>97</v>
      </c>
      <c r="B806" s="279"/>
      <c r="C806" s="116" t="s">
        <v>167</v>
      </c>
      <c r="D806" s="116" t="s">
        <v>84</v>
      </c>
      <c r="E806" s="122" t="s">
        <v>1089</v>
      </c>
      <c r="F806" s="122" t="s">
        <v>75</v>
      </c>
      <c r="G806" s="121">
        <v>40069075</v>
      </c>
      <c r="H806" s="151">
        <v>0</v>
      </c>
      <c r="I806" s="151">
        <v>40069075</v>
      </c>
      <c r="J806" s="151">
        <v>0</v>
      </c>
      <c r="K806" s="151">
        <v>40069075</v>
      </c>
      <c r="L806" s="152">
        <v>0</v>
      </c>
    </row>
    <row r="807" spans="1:12" ht="15" customHeight="1" x14ac:dyDescent="0.25">
      <c r="A807" s="278" t="s">
        <v>124</v>
      </c>
      <c r="B807" s="279"/>
      <c r="C807" s="116" t="s">
        <v>167</v>
      </c>
      <c r="D807" s="116" t="s">
        <v>84</v>
      </c>
      <c r="E807" s="122" t="s">
        <v>1089</v>
      </c>
      <c r="F807" s="122" t="s">
        <v>78</v>
      </c>
      <c r="G807" s="121">
        <v>36211025</v>
      </c>
      <c r="H807" s="151">
        <v>0</v>
      </c>
      <c r="I807" s="151">
        <v>36211025</v>
      </c>
      <c r="J807" s="151">
        <v>0</v>
      </c>
      <c r="K807" s="151">
        <v>36211025</v>
      </c>
      <c r="L807" s="152">
        <v>0</v>
      </c>
    </row>
    <row r="808" spans="1:12" ht="15" customHeight="1" x14ac:dyDescent="0.25">
      <c r="A808" s="278" t="s">
        <v>96</v>
      </c>
      <c r="B808" s="279"/>
      <c r="C808" s="116" t="s">
        <v>167</v>
      </c>
      <c r="D808" s="116" t="s">
        <v>84</v>
      </c>
      <c r="E808" s="122" t="s">
        <v>1089</v>
      </c>
      <c r="F808" s="122" t="s">
        <v>92</v>
      </c>
      <c r="G808" s="121">
        <v>1929025</v>
      </c>
      <c r="H808" s="151">
        <v>0</v>
      </c>
      <c r="I808" s="151">
        <v>1929025</v>
      </c>
      <c r="J808" s="151">
        <v>0</v>
      </c>
      <c r="K808" s="151">
        <v>1929025</v>
      </c>
      <c r="L808" s="152">
        <v>0</v>
      </c>
    </row>
    <row r="809" spans="1:12" ht="45.75" customHeight="1" x14ac:dyDescent="0.25">
      <c r="A809" s="278" t="s">
        <v>203</v>
      </c>
      <c r="B809" s="279"/>
      <c r="C809" s="116" t="s">
        <v>167</v>
      </c>
      <c r="D809" s="116" t="s">
        <v>84</v>
      </c>
      <c r="E809" s="122" t="s">
        <v>1089</v>
      </c>
      <c r="F809" s="122" t="s">
        <v>202</v>
      </c>
      <c r="G809" s="121">
        <v>1929025</v>
      </c>
      <c r="H809" s="151">
        <v>0</v>
      </c>
      <c r="I809" s="151">
        <v>1929025</v>
      </c>
      <c r="J809" s="151">
        <v>0</v>
      </c>
      <c r="K809" s="151">
        <v>1929025</v>
      </c>
      <c r="L809" s="152">
        <v>0</v>
      </c>
    </row>
    <row r="810" spans="1:12" ht="15" customHeight="1" x14ac:dyDescent="0.25">
      <c r="A810" s="278" t="s">
        <v>221</v>
      </c>
      <c r="B810" s="279"/>
      <c r="C810" s="116" t="s">
        <v>167</v>
      </c>
      <c r="D810" s="116" t="s">
        <v>84</v>
      </c>
      <c r="E810" s="122" t="s">
        <v>1089</v>
      </c>
      <c r="F810" s="122" t="s">
        <v>64</v>
      </c>
      <c r="G810" s="121">
        <v>1929025</v>
      </c>
      <c r="H810" s="151">
        <v>0</v>
      </c>
      <c r="I810" s="151">
        <v>1929025</v>
      </c>
      <c r="J810" s="151">
        <v>0</v>
      </c>
      <c r="K810" s="151">
        <v>1929025</v>
      </c>
      <c r="L810" s="152">
        <v>0</v>
      </c>
    </row>
    <row r="811" spans="1:12" ht="34.5" customHeight="1" x14ac:dyDescent="0.25">
      <c r="A811" s="278" t="s">
        <v>376</v>
      </c>
      <c r="B811" s="279"/>
      <c r="C811" s="116" t="s">
        <v>167</v>
      </c>
      <c r="D811" s="116" t="s">
        <v>84</v>
      </c>
      <c r="E811" s="122" t="s">
        <v>1089</v>
      </c>
      <c r="F811" s="122" t="s">
        <v>66</v>
      </c>
      <c r="G811" s="121">
        <v>1929025</v>
      </c>
      <c r="H811" s="151">
        <v>0</v>
      </c>
      <c r="I811" s="151">
        <v>1929025</v>
      </c>
      <c r="J811" s="151">
        <v>0</v>
      </c>
      <c r="K811" s="151">
        <v>1929025</v>
      </c>
      <c r="L811" s="152">
        <v>0</v>
      </c>
    </row>
    <row r="812" spans="1:12" ht="15" customHeight="1" x14ac:dyDescent="0.25">
      <c r="A812" s="278" t="s">
        <v>122</v>
      </c>
      <c r="B812" s="279"/>
      <c r="C812" s="116" t="s">
        <v>167</v>
      </c>
      <c r="D812" s="116" t="s">
        <v>84</v>
      </c>
      <c r="E812" s="116" t="s">
        <v>121</v>
      </c>
      <c r="F812" s="116"/>
      <c r="G812" s="121">
        <v>1294050</v>
      </c>
      <c r="H812" s="151">
        <v>0</v>
      </c>
      <c r="I812" s="151">
        <v>1294050</v>
      </c>
      <c r="J812" s="151">
        <v>0</v>
      </c>
      <c r="K812" s="151">
        <v>1294050</v>
      </c>
      <c r="L812" s="152">
        <v>0</v>
      </c>
    </row>
    <row r="813" spans="1:12" ht="23.25" customHeight="1" x14ac:dyDescent="0.25">
      <c r="A813" s="278" t="s">
        <v>1041</v>
      </c>
      <c r="B813" s="279"/>
      <c r="C813" s="116" t="s">
        <v>167</v>
      </c>
      <c r="D813" s="116" t="s">
        <v>84</v>
      </c>
      <c r="E813" s="122" t="s">
        <v>120</v>
      </c>
      <c r="F813" s="122"/>
      <c r="G813" s="121">
        <v>1294050</v>
      </c>
      <c r="H813" s="151">
        <v>0</v>
      </c>
      <c r="I813" s="151">
        <v>1294050</v>
      </c>
      <c r="J813" s="151">
        <v>0</v>
      </c>
      <c r="K813" s="151">
        <v>1294050</v>
      </c>
      <c r="L813" s="152">
        <v>0</v>
      </c>
    </row>
    <row r="814" spans="1:12" ht="23.25" customHeight="1" x14ac:dyDescent="0.25">
      <c r="A814" s="278" t="s">
        <v>1042</v>
      </c>
      <c r="B814" s="279"/>
      <c r="C814" s="116" t="s">
        <v>167</v>
      </c>
      <c r="D814" s="116" t="s">
        <v>84</v>
      </c>
      <c r="E814" s="122" t="s">
        <v>119</v>
      </c>
      <c r="F814" s="123"/>
      <c r="G814" s="121">
        <v>1294050</v>
      </c>
      <c r="H814" s="151">
        <v>0</v>
      </c>
      <c r="I814" s="151">
        <v>1294050</v>
      </c>
      <c r="J814" s="151">
        <v>0</v>
      </c>
      <c r="K814" s="151">
        <v>1294050</v>
      </c>
      <c r="L814" s="152">
        <v>0</v>
      </c>
    </row>
    <row r="815" spans="1:12" ht="23.25" customHeight="1" x14ac:dyDescent="0.25">
      <c r="A815" s="278" t="s">
        <v>194</v>
      </c>
      <c r="B815" s="279"/>
      <c r="C815" s="116" t="s">
        <v>167</v>
      </c>
      <c r="D815" s="116" t="s">
        <v>84</v>
      </c>
      <c r="E815" s="122" t="s">
        <v>1043</v>
      </c>
      <c r="F815" s="123"/>
      <c r="G815" s="121">
        <v>1294050</v>
      </c>
      <c r="H815" s="151">
        <v>0</v>
      </c>
      <c r="I815" s="151">
        <v>1294050</v>
      </c>
      <c r="J815" s="151">
        <v>0</v>
      </c>
      <c r="K815" s="151">
        <v>1294050</v>
      </c>
      <c r="L815" s="152">
        <v>0</v>
      </c>
    </row>
    <row r="816" spans="1:12" ht="23.25" customHeight="1" x14ac:dyDescent="0.25">
      <c r="A816" s="278" t="s">
        <v>97</v>
      </c>
      <c r="B816" s="279"/>
      <c r="C816" s="116" t="s">
        <v>167</v>
      </c>
      <c r="D816" s="116" t="s">
        <v>84</v>
      </c>
      <c r="E816" s="122" t="s">
        <v>1043</v>
      </c>
      <c r="F816" s="122" t="s">
        <v>75</v>
      </c>
      <c r="G816" s="121">
        <v>1294050</v>
      </c>
      <c r="H816" s="151">
        <v>0</v>
      </c>
      <c r="I816" s="151">
        <v>1294050</v>
      </c>
      <c r="J816" s="151">
        <v>0</v>
      </c>
      <c r="K816" s="151">
        <v>1294050</v>
      </c>
      <c r="L816" s="152">
        <v>0</v>
      </c>
    </row>
    <row r="817" spans="1:12" ht="15" customHeight="1" x14ac:dyDescent="0.25">
      <c r="A817" s="278" t="s">
        <v>124</v>
      </c>
      <c r="B817" s="279"/>
      <c r="C817" s="116" t="s">
        <v>167</v>
      </c>
      <c r="D817" s="116" t="s">
        <v>84</v>
      </c>
      <c r="E817" s="122" t="s">
        <v>1043</v>
      </c>
      <c r="F817" s="122" t="s">
        <v>78</v>
      </c>
      <c r="G817" s="121">
        <v>1294050</v>
      </c>
      <c r="H817" s="151">
        <v>0</v>
      </c>
      <c r="I817" s="151">
        <v>1294050</v>
      </c>
      <c r="J817" s="151">
        <v>0</v>
      </c>
      <c r="K817" s="151">
        <v>1294050</v>
      </c>
      <c r="L817" s="152">
        <v>0</v>
      </c>
    </row>
    <row r="818" spans="1:12" ht="23.25" customHeight="1" x14ac:dyDescent="0.25">
      <c r="A818" s="278" t="s">
        <v>311</v>
      </c>
      <c r="B818" s="279"/>
      <c r="C818" s="116" t="s">
        <v>167</v>
      </c>
      <c r="D818" s="116" t="s">
        <v>68</v>
      </c>
      <c r="E818" s="117"/>
      <c r="F818" s="117"/>
      <c r="G818" s="121">
        <v>250000</v>
      </c>
      <c r="H818" s="151">
        <v>0</v>
      </c>
      <c r="I818" s="151">
        <v>250000</v>
      </c>
      <c r="J818" s="151">
        <v>0</v>
      </c>
      <c r="K818" s="151">
        <v>250000</v>
      </c>
      <c r="L818" s="152">
        <v>0</v>
      </c>
    </row>
    <row r="819" spans="1:12" ht="23.25" customHeight="1" x14ac:dyDescent="0.25">
      <c r="A819" s="278" t="s">
        <v>134</v>
      </c>
      <c r="B819" s="279"/>
      <c r="C819" s="116" t="s">
        <v>167</v>
      </c>
      <c r="D819" s="116" t="s">
        <v>68</v>
      </c>
      <c r="E819" s="116" t="s">
        <v>133</v>
      </c>
      <c r="F819" s="116"/>
      <c r="G819" s="121">
        <v>250000</v>
      </c>
      <c r="H819" s="151">
        <v>0</v>
      </c>
      <c r="I819" s="151">
        <v>250000</v>
      </c>
      <c r="J819" s="151">
        <v>0</v>
      </c>
      <c r="K819" s="151">
        <v>250000</v>
      </c>
      <c r="L819" s="152">
        <v>0</v>
      </c>
    </row>
    <row r="820" spans="1:12" ht="15" customHeight="1" x14ac:dyDescent="0.25">
      <c r="A820" s="278" t="s">
        <v>132</v>
      </c>
      <c r="B820" s="279"/>
      <c r="C820" s="116" t="s">
        <v>167</v>
      </c>
      <c r="D820" s="116" t="s">
        <v>68</v>
      </c>
      <c r="E820" s="122" t="s">
        <v>131</v>
      </c>
      <c r="F820" s="122"/>
      <c r="G820" s="121">
        <v>250000</v>
      </c>
      <c r="H820" s="151">
        <v>0</v>
      </c>
      <c r="I820" s="151">
        <v>250000</v>
      </c>
      <c r="J820" s="151">
        <v>0</v>
      </c>
      <c r="K820" s="151">
        <v>250000</v>
      </c>
      <c r="L820" s="152">
        <v>0</v>
      </c>
    </row>
    <row r="821" spans="1:12" ht="34.5" customHeight="1" x14ac:dyDescent="0.25">
      <c r="A821" s="278" t="s">
        <v>1031</v>
      </c>
      <c r="B821" s="279"/>
      <c r="C821" s="116" t="s">
        <v>167</v>
      </c>
      <c r="D821" s="116" t="s">
        <v>68</v>
      </c>
      <c r="E821" s="122" t="s">
        <v>1032</v>
      </c>
      <c r="F821" s="123"/>
      <c r="G821" s="121">
        <v>250000</v>
      </c>
      <c r="H821" s="151">
        <v>0</v>
      </c>
      <c r="I821" s="151">
        <v>250000</v>
      </c>
      <c r="J821" s="151">
        <v>0</v>
      </c>
      <c r="K821" s="151">
        <v>250000</v>
      </c>
      <c r="L821" s="152">
        <v>0</v>
      </c>
    </row>
    <row r="822" spans="1:12" ht="90.75" customHeight="1" x14ac:dyDescent="0.25">
      <c r="A822" s="278" t="s">
        <v>308</v>
      </c>
      <c r="B822" s="279"/>
      <c r="C822" s="116" t="s">
        <v>167</v>
      </c>
      <c r="D822" s="116" t="s">
        <v>68</v>
      </c>
      <c r="E822" s="122" t="s">
        <v>1033</v>
      </c>
      <c r="F822" s="123"/>
      <c r="G822" s="121">
        <v>250000</v>
      </c>
      <c r="H822" s="151">
        <v>0</v>
      </c>
      <c r="I822" s="151">
        <v>250000</v>
      </c>
      <c r="J822" s="151">
        <v>0</v>
      </c>
      <c r="K822" s="151">
        <v>250000</v>
      </c>
      <c r="L822" s="152">
        <v>0</v>
      </c>
    </row>
    <row r="823" spans="1:12" ht="23.25" customHeight="1" x14ac:dyDescent="0.25">
      <c r="A823" s="278" t="s">
        <v>107</v>
      </c>
      <c r="B823" s="279"/>
      <c r="C823" s="116" t="s">
        <v>167</v>
      </c>
      <c r="D823" s="116" t="s">
        <v>68</v>
      </c>
      <c r="E823" s="122" t="s">
        <v>1033</v>
      </c>
      <c r="F823" s="122" t="s">
        <v>106</v>
      </c>
      <c r="G823" s="121">
        <v>250000</v>
      </c>
      <c r="H823" s="151">
        <v>0</v>
      </c>
      <c r="I823" s="151">
        <v>250000</v>
      </c>
      <c r="J823" s="151">
        <v>0</v>
      </c>
      <c r="K823" s="151">
        <v>250000</v>
      </c>
      <c r="L823" s="152">
        <v>0</v>
      </c>
    </row>
    <row r="824" spans="1:12" ht="23.25" customHeight="1" x14ac:dyDescent="0.25">
      <c r="A824" s="278" t="s">
        <v>105</v>
      </c>
      <c r="B824" s="279"/>
      <c r="C824" s="116" t="s">
        <v>167</v>
      </c>
      <c r="D824" s="116" t="s">
        <v>68</v>
      </c>
      <c r="E824" s="122" t="s">
        <v>1033</v>
      </c>
      <c r="F824" s="122" t="s">
        <v>104</v>
      </c>
      <c r="G824" s="121">
        <v>250000</v>
      </c>
      <c r="H824" s="151">
        <v>0</v>
      </c>
      <c r="I824" s="151">
        <v>250000</v>
      </c>
      <c r="J824" s="151">
        <v>0</v>
      </c>
      <c r="K824" s="151">
        <v>250000</v>
      </c>
      <c r="L824" s="152">
        <v>0</v>
      </c>
    </row>
    <row r="825" spans="1:12" ht="15" customHeight="1" x14ac:dyDescent="0.25">
      <c r="A825" s="278" t="s">
        <v>176</v>
      </c>
      <c r="B825" s="279"/>
      <c r="C825" s="116" t="s">
        <v>167</v>
      </c>
      <c r="D825" s="116" t="s">
        <v>167</v>
      </c>
      <c r="E825" s="117"/>
      <c r="F825" s="117"/>
      <c r="G825" s="121">
        <v>53013000</v>
      </c>
      <c r="H825" s="151">
        <v>0</v>
      </c>
      <c r="I825" s="151">
        <v>53013000</v>
      </c>
      <c r="J825" s="151">
        <v>0</v>
      </c>
      <c r="K825" s="151">
        <v>53013000</v>
      </c>
      <c r="L825" s="152">
        <v>0</v>
      </c>
    </row>
    <row r="826" spans="1:12" ht="34.5" customHeight="1" x14ac:dyDescent="0.25">
      <c r="A826" s="278" t="s">
        <v>175</v>
      </c>
      <c r="B826" s="279"/>
      <c r="C826" s="116" t="s">
        <v>167</v>
      </c>
      <c r="D826" s="116" t="s">
        <v>167</v>
      </c>
      <c r="E826" s="116" t="s">
        <v>174</v>
      </c>
      <c r="F826" s="116"/>
      <c r="G826" s="121">
        <v>53013000</v>
      </c>
      <c r="H826" s="151">
        <v>0</v>
      </c>
      <c r="I826" s="151">
        <v>53013000</v>
      </c>
      <c r="J826" s="151">
        <v>0</v>
      </c>
      <c r="K826" s="151">
        <v>53013000</v>
      </c>
      <c r="L826" s="152">
        <v>0</v>
      </c>
    </row>
    <row r="827" spans="1:12" ht="15" customHeight="1" x14ac:dyDescent="0.25">
      <c r="A827" s="278" t="s">
        <v>173</v>
      </c>
      <c r="B827" s="279"/>
      <c r="C827" s="116" t="s">
        <v>167</v>
      </c>
      <c r="D827" s="116" t="s">
        <v>167</v>
      </c>
      <c r="E827" s="122" t="s">
        <v>172</v>
      </c>
      <c r="F827" s="122"/>
      <c r="G827" s="121">
        <v>1013000</v>
      </c>
      <c r="H827" s="151">
        <v>0</v>
      </c>
      <c r="I827" s="151">
        <v>1013000</v>
      </c>
      <c r="J827" s="151">
        <v>0</v>
      </c>
      <c r="K827" s="151">
        <v>1013000</v>
      </c>
      <c r="L827" s="152">
        <v>0</v>
      </c>
    </row>
    <row r="828" spans="1:12" ht="23.25" customHeight="1" x14ac:dyDescent="0.25">
      <c r="A828" s="278" t="s">
        <v>1034</v>
      </c>
      <c r="B828" s="279"/>
      <c r="C828" s="116" t="s">
        <v>167</v>
      </c>
      <c r="D828" s="116" t="s">
        <v>167</v>
      </c>
      <c r="E828" s="122" t="s">
        <v>171</v>
      </c>
      <c r="F828" s="123"/>
      <c r="G828" s="121">
        <v>1000000</v>
      </c>
      <c r="H828" s="151">
        <v>0</v>
      </c>
      <c r="I828" s="151">
        <v>1000000</v>
      </c>
      <c r="J828" s="151">
        <v>0</v>
      </c>
      <c r="K828" s="151">
        <v>1000000</v>
      </c>
      <c r="L828" s="152">
        <v>0</v>
      </c>
    </row>
    <row r="829" spans="1:12" ht="23.25" customHeight="1" x14ac:dyDescent="0.25">
      <c r="A829" s="278" t="s">
        <v>170</v>
      </c>
      <c r="B829" s="279"/>
      <c r="C829" s="116" t="s">
        <v>167</v>
      </c>
      <c r="D829" s="116" t="s">
        <v>167</v>
      </c>
      <c r="E829" s="122" t="s">
        <v>169</v>
      </c>
      <c r="F829" s="123"/>
      <c r="G829" s="121">
        <v>1000000</v>
      </c>
      <c r="H829" s="151">
        <v>0</v>
      </c>
      <c r="I829" s="151">
        <v>1000000</v>
      </c>
      <c r="J829" s="151">
        <v>0</v>
      </c>
      <c r="K829" s="151">
        <v>1000000</v>
      </c>
      <c r="L829" s="152">
        <v>0</v>
      </c>
    </row>
    <row r="830" spans="1:12" ht="23.25" customHeight="1" x14ac:dyDescent="0.25">
      <c r="A830" s="278" t="s">
        <v>97</v>
      </c>
      <c r="B830" s="279"/>
      <c r="C830" s="116" t="s">
        <v>167</v>
      </c>
      <c r="D830" s="116" t="s">
        <v>167</v>
      </c>
      <c r="E830" s="122" t="s">
        <v>169</v>
      </c>
      <c r="F830" s="122" t="s">
        <v>75</v>
      </c>
      <c r="G830" s="121">
        <v>1000000</v>
      </c>
      <c r="H830" s="151">
        <v>0</v>
      </c>
      <c r="I830" s="151">
        <v>1000000</v>
      </c>
      <c r="J830" s="151">
        <v>0</v>
      </c>
      <c r="K830" s="151">
        <v>1000000</v>
      </c>
      <c r="L830" s="152">
        <v>0</v>
      </c>
    </row>
    <row r="831" spans="1:12" ht="15" customHeight="1" x14ac:dyDescent="0.25">
      <c r="A831" s="278" t="s">
        <v>124</v>
      </c>
      <c r="B831" s="279"/>
      <c r="C831" s="116" t="s">
        <v>167</v>
      </c>
      <c r="D831" s="116" t="s">
        <v>167</v>
      </c>
      <c r="E831" s="122" t="s">
        <v>169</v>
      </c>
      <c r="F831" s="122" t="s">
        <v>78</v>
      </c>
      <c r="G831" s="121">
        <v>1000000</v>
      </c>
      <c r="H831" s="151">
        <v>0</v>
      </c>
      <c r="I831" s="151">
        <v>1000000</v>
      </c>
      <c r="J831" s="151">
        <v>0</v>
      </c>
      <c r="K831" s="151">
        <v>1000000</v>
      </c>
      <c r="L831" s="152">
        <v>0</v>
      </c>
    </row>
    <row r="832" spans="1:12" ht="68.25" customHeight="1" x14ac:dyDescent="0.25">
      <c r="A832" s="278" t="s">
        <v>916</v>
      </c>
      <c r="B832" s="279"/>
      <c r="C832" s="116" t="s">
        <v>167</v>
      </c>
      <c r="D832" s="116" t="s">
        <v>167</v>
      </c>
      <c r="E832" s="122" t="s">
        <v>917</v>
      </c>
      <c r="F832" s="123"/>
      <c r="G832" s="121">
        <v>13000</v>
      </c>
      <c r="H832" s="151">
        <v>0</v>
      </c>
      <c r="I832" s="151">
        <v>13000</v>
      </c>
      <c r="J832" s="151">
        <v>0</v>
      </c>
      <c r="K832" s="151">
        <v>13000</v>
      </c>
      <c r="L832" s="152">
        <v>0</v>
      </c>
    </row>
    <row r="833" spans="1:12" ht="34.5" customHeight="1" x14ac:dyDescent="0.25">
      <c r="A833" s="278" t="s">
        <v>918</v>
      </c>
      <c r="B833" s="279"/>
      <c r="C833" s="116" t="s">
        <v>167</v>
      </c>
      <c r="D833" s="116" t="s">
        <v>167</v>
      </c>
      <c r="E833" s="122" t="s">
        <v>919</v>
      </c>
      <c r="F833" s="123"/>
      <c r="G833" s="121">
        <v>13000</v>
      </c>
      <c r="H833" s="151">
        <v>0</v>
      </c>
      <c r="I833" s="151">
        <v>13000</v>
      </c>
      <c r="J833" s="151">
        <v>0</v>
      </c>
      <c r="K833" s="151">
        <v>13000</v>
      </c>
      <c r="L833" s="152">
        <v>0</v>
      </c>
    </row>
    <row r="834" spans="1:12" ht="23.25" customHeight="1" x14ac:dyDescent="0.25">
      <c r="A834" s="278" t="s">
        <v>97</v>
      </c>
      <c r="B834" s="279"/>
      <c r="C834" s="116" t="s">
        <v>167</v>
      </c>
      <c r="D834" s="116" t="s">
        <v>167</v>
      </c>
      <c r="E834" s="122" t="s">
        <v>919</v>
      </c>
      <c r="F834" s="122" t="s">
        <v>75</v>
      </c>
      <c r="G834" s="121">
        <v>13000</v>
      </c>
      <c r="H834" s="151">
        <v>0</v>
      </c>
      <c r="I834" s="151">
        <v>13000</v>
      </c>
      <c r="J834" s="151">
        <v>0</v>
      </c>
      <c r="K834" s="151">
        <v>13000</v>
      </c>
      <c r="L834" s="152">
        <v>0</v>
      </c>
    </row>
    <row r="835" spans="1:12" ht="15" customHeight="1" x14ac:dyDescent="0.25">
      <c r="A835" s="278" t="s">
        <v>124</v>
      </c>
      <c r="B835" s="279"/>
      <c r="C835" s="116" t="s">
        <v>167</v>
      </c>
      <c r="D835" s="116" t="s">
        <v>167</v>
      </c>
      <c r="E835" s="122" t="s">
        <v>919</v>
      </c>
      <c r="F835" s="122" t="s">
        <v>78</v>
      </c>
      <c r="G835" s="121">
        <v>13000</v>
      </c>
      <c r="H835" s="151">
        <v>0</v>
      </c>
      <c r="I835" s="151">
        <v>13000</v>
      </c>
      <c r="J835" s="151">
        <v>0</v>
      </c>
      <c r="K835" s="151">
        <v>13000</v>
      </c>
      <c r="L835" s="152">
        <v>0</v>
      </c>
    </row>
    <row r="836" spans="1:12" ht="23.25" customHeight="1" x14ac:dyDescent="0.25">
      <c r="A836" s="278" t="s">
        <v>1035</v>
      </c>
      <c r="B836" s="279"/>
      <c r="C836" s="116" t="s">
        <v>167</v>
      </c>
      <c r="D836" s="116" t="s">
        <v>167</v>
      </c>
      <c r="E836" s="122" t="s">
        <v>493</v>
      </c>
      <c r="F836" s="122"/>
      <c r="G836" s="121">
        <v>500000</v>
      </c>
      <c r="H836" s="151">
        <v>0</v>
      </c>
      <c r="I836" s="151">
        <v>500000</v>
      </c>
      <c r="J836" s="151">
        <v>0</v>
      </c>
      <c r="K836" s="151">
        <v>500000</v>
      </c>
      <c r="L836" s="152">
        <v>0</v>
      </c>
    </row>
    <row r="837" spans="1:12" ht="34.5" customHeight="1" x14ac:dyDescent="0.25">
      <c r="A837" s="278" t="s">
        <v>1036</v>
      </c>
      <c r="B837" s="279"/>
      <c r="C837" s="116" t="s">
        <v>167</v>
      </c>
      <c r="D837" s="116" t="s">
        <v>167</v>
      </c>
      <c r="E837" s="122" t="s">
        <v>1037</v>
      </c>
      <c r="F837" s="123"/>
      <c r="G837" s="121">
        <v>500000</v>
      </c>
      <c r="H837" s="151">
        <v>0</v>
      </c>
      <c r="I837" s="151">
        <v>500000</v>
      </c>
      <c r="J837" s="151">
        <v>0</v>
      </c>
      <c r="K837" s="151">
        <v>500000</v>
      </c>
      <c r="L837" s="152">
        <v>0</v>
      </c>
    </row>
    <row r="838" spans="1:12" ht="23.25" customHeight="1" x14ac:dyDescent="0.25">
      <c r="A838" s="278" t="s">
        <v>1038</v>
      </c>
      <c r="B838" s="279"/>
      <c r="C838" s="116" t="s">
        <v>167</v>
      </c>
      <c r="D838" s="116" t="s">
        <v>167</v>
      </c>
      <c r="E838" s="122" t="s">
        <v>1039</v>
      </c>
      <c r="F838" s="123"/>
      <c r="G838" s="121">
        <v>500000</v>
      </c>
      <c r="H838" s="151">
        <v>0</v>
      </c>
      <c r="I838" s="151">
        <v>500000</v>
      </c>
      <c r="J838" s="151">
        <v>0</v>
      </c>
      <c r="K838" s="151">
        <v>500000</v>
      </c>
      <c r="L838" s="152">
        <v>0</v>
      </c>
    </row>
    <row r="839" spans="1:12" ht="23.25" customHeight="1" x14ac:dyDescent="0.25">
      <c r="A839" s="278" t="s">
        <v>97</v>
      </c>
      <c r="B839" s="279"/>
      <c r="C839" s="116" t="s">
        <v>167</v>
      </c>
      <c r="D839" s="116" t="s">
        <v>167</v>
      </c>
      <c r="E839" s="122" t="s">
        <v>1039</v>
      </c>
      <c r="F839" s="122" t="s">
        <v>75</v>
      </c>
      <c r="G839" s="121">
        <v>500000</v>
      </c>
      <c r="H839" s="151">
        <v>0</v>
      </c>
      <c r="I839" s="151">
        <v>500000</v>
      </c>
      <c r="J839" s="151">
        <v>0</v>
      </c>
      <c r="K839" s="151">
        <v>500000</v>
      </c>
      <c r="L839" s="152">
        <v>0</v>
      </c>
    </row>
    <row r="840" spans="1:12" ht="15" customHeight="1" x14ac:dyDescent="0.25">
      <c r="A840" s="278" t="s">
        <v>124</v>
      </c>
      <c r="B840" s="279"/>
      <c r="C840" s="116" t="s">
        <v>167</v>
      </c>
      <c r="D840" s="116" t="s">
        <v>167</v>
      </c>
      <c r="E840" s="122" t="s">
        <v>1039</v>
      </c>
      <c r="F840" s="122" t="s">
        <v>78</v>
      </c>
      <c r="G840" s="121">
        <v>500000</v>
      </c>
      <c r="H840" s="151">
        <v>0</v>
      </c>
      <c r="I840" s="151">
        <v>500000</v>
      </c>
      <c r="J840" s="151">
        <v>0</v>
      </c>
      <c r="K840" s="151">
        <v>500000</v>
      </c>
      <c r="L840" s="152">
        <v>0</v>
      </c>
    </row>
    <row r="841" spans="1:12" ht="15" customHeight="1" x14ac:dyDescent="0.25">
      <c r="A841" s="278" t="s">
        <v>132</v>
      </c>
      <c r="B841" s="279"/>
      <c r="C841" s="116" t="s">
        <v>167</v>
      </c>
      <c r="D841" s="116" t="s">
        <v>167</v>
      </c>
      <c r="E841" s="122" t="s">
        <v>400</v>
      </c>
      <c r="F841" s="122"/>
      <c r="G841" s="121">
        <v>51500000</v>
      </c>
      <c r="H841" s="151">
        <v>0</v>
      </c>
      <c r="I841" s="151">
        <v>51500000</v>
      </c>
      <c r="J841" s="151">
        <v>0</v>
      </c>
      <c r="K841" s="151">
        <v>51500000</v>
      </c>
      <c r="L841" s="152">
        <v>0</v>
      </c>
    </row>
    <row r="842" spans="1:12" ht="23.25" customHeight="1" x14ac:dyDescent="0.25">
      <c r="A842" s="278" t="s">
        <v>130</v>
      </c>
      <c r="B842" s="279"/>
      <c r="C842" s="116" t="s">
        <v>167</v>
      </c>
      <c r="D842" s="116" t="s">
        <v>167</v>
      </c>
      <c r="E842" s="122" t="s">
        <v>398</v>
      </c>
      <c r="F842" s="123"/>
      <c r="G842" s="121">
        <v>51500000</v>
      </c>
      <c r="H842" s="151">
        <v>0</v>
      </c>
      <c r="I842" s="151">
        <v>51500000</v>
      </c>
      <c r="J842" s="151">
        <v>0</v>
      </c>
      <c r="K842" s="151">
        <v>51500000</v>
      </c>
      <c r="L842" s="152">
        <v>0</v>
      </c>
    </row>
    <row r="843" spans="1:12" ht="23.25" customHeight="1" x14ac:dyDescent="0.25">
      <c r="A843" s="278" t="s">
        <v>168</v>
      </c>
      <c r="B843" s="279"/>
      <c r="C843" s="116" t="s">
        <v>167</v>
      </c>
      <c r="D843" s="116" t="s">
        <v>167</v>
      </c>
      <c r="E843" s="122" t="s">
        <v>1040</v>
      </c>
      <c r="F843" s="123"/>
      <c r="G843" s="121">
        <v>51500000</v>
      </c>
      <c r="H843" s="151">
        <v>0</v>
      </c>
      <c r="I843" s="151">
        <v>51500000</v>
      </c>
      <c r="J843" s="151">
        <v>0</v>
      </c>
      <c r="K843" s="151">
        <v>51500000</v>
      </c>
      <c r="L843" s="152">
        <v>0</v>
      </c>
    </row>
    <row r="844" spans="1:12" ht="23.25" customHeight="1" x14ac:dyDescent="0.25">
      <c r="A844" s="278" t="s">
        <v>97</v>
      </c>
      <c r="B844" s="279"/>
      <c r="C844" s="116" t="s">
        <v>167</v>
      </c>
      <c r="D844" s="116" t="s">
        <v>167</v>
      </c>
      <c r="E844" s="122" t="s">
        <v>1040</v>
      </c>
      <c r="F844" s="122" t="s">
        <v>75</v>
      </c>
      <c r="G844" s="121">
        <v>51500000</v>
      </c>
      <c r="H844" s="151">
        <v>0</v>
      </c>
      <c r="I844" s="151">
        <v>51500000</v>
      </c>
      <c r="J844" s="151">
        <v>0</v>
      </c>
      <c r="K844" s="151">
        <v>51500000</v>
      </c>
      <c r="L844" s="152">
        <v>0</v>
      </c>
    </row>
    <row r="845" spans="1:12" ht="15" customHeight="1" x14ac:dyDescent="0.25">
      <c r="A845" s="278" t="s">
        <v>124</v>
      </c>
      <c r="B845" s="279"/>
      <c r="C845" s="116" t="s">
        <v>167</v>
      </c>
      <c r="D845" s="116" t="s">
        <v>167</v>
      </c>
      <c r="E845" s="122" t="s">
        <v>1040</v>
      </c>
      <c r="F845" s="122" t="s">
        <v>78</v>
      </c>
      <c r="G845" s="121">
        <v>51500000</v>
      </c>
      <c r="H845" s="151">
        <v>0</v>
      </c>
      <c r="I845" s="151">
        <v>51500000</v>
      </c>
      <c r="J845" s="151">
        <v>0</v>
      </c>
      <c r="K845" s="151">
        <v>51500000</v>
      </c>
      <c r="L845" s="152">
        <v>0</v>
      </c>
    </row>
    <row r="846" spans="1:12" ht="15" customHeight="1" x14ac:dyDescent="0.25">
      <c r="A846" s="278" t="s">
        <v>197</v>
      </c>
      <c r="B846" s="279"/>
      <c r="C846" s="116" t="s">
        <v>167</v>
      </c>
      <c r="D846" s="116" t="s">
        <v>187</v>
      </c>
      <c r="E846" s="117"/>
      <c r="F846" s="117"/>
      <c r="G846" s="121">
        <v>139187883.5</v>
      </c>
      <c r="H846" s="151">
        <v>0</v>
      </c>
      <c r="I846" s="151">
        <v>140377351.69999999</v>
      </c>
      <c r="J846" s="151">
        <v>0</v>
      </c>
      <c r="K846" s="151">
        <v>134056300</v>
      </c>
      <c r="L846" s="152">
        <v>0</v>
      </c>
    </row>
    <row r="847" spans="1:12" ht="15" customHeight="1" x14ac:dyDescent="0.25">
      <c r="A847" s="278" t="s">
        <v>185</v>
      </c>
      <c r="B847" s="279"/>
      <c r="C847" s="116" t="s">
        <v>167</v>
      </c>
      <c r="D847" s="116" t="s">
        <v>187</v>
      </c>
      <c r="E847" s="116" t="s">
        <v>184</v>
      </c>
      <c r="F847" s="116"/>
      <c r="G847" s="121">
        <v>83549700</v>
      </c>
      <c r="H847" s="151">
        <v>0</v>
      </c>
      <c r="I847" s="151">
        <v>83549700</v>
      </c>
      <c r="J847" s="151">
        <v>0</v>
      </c>
      <c r="K847" s="151">
        <v>83549700</v>
      </c>
      <c r="L847" s="152">
        <v>0</v>
      </c>
    </row>
    <row r="848" spans="1:12" ht="15" customHeight="1" x14ac:dyDescent="0.25">
      <c r="A848" s="278" t="s">
        <v>206</v>
      </c>
      <c r="B848" s="279"/>
      <c r="C848" s="116" t="s">
        <v>167</v>
      </c>
      <c r="D848" s="116" t="s">
        <v>187</v>
      </c>
      <c r="E848" s="122" t="s">
        <v>183</v>
      </c>
      <c r="F848" s="122"/>
      <c r="G848" s="121">
        <v>62730000</v>
      </c>
      <c r="H848" s="151">
        <v>0</v>
      </c>
      <c r="I848" s="151">
        <v>62730000</v>
      </c>
      <c r="J848" s="151">
        <v>0</v>
      </c>
      <c r="K848" s="151">
        <v>62730000</v>
      </c>
      <c r="L848" s="152">
        <v>0</v>
      </c>
    </row>
    <row r="849" spans="1:12" ht="23.25" customHeight="1" x14ac:dyDescent="0.25">
      <c r="A849" s="278" t="s">
        <v>204</v>
      </c>
      <c r="B849" s="279"/>
      <c r="C849" s="116" t="s">
        <v>167</v>
      </c>
      <c r="D849" s="116" t="s">
        <v>187</v>
      </c>
      <c r="E849" s="122" t="s">
        <v>874</v>
      </c>
      <c r="F849" s="123"/>
      <c r="G849" s="121">
        <v>62730000</v>
      </c>
      <c r="H849" s="151">
        <v>0</v>
      </c>
      <c r="I849" s="151">
        <v>62730000</v>
      </c>
      <c r="J849" s="151">
        <v>0</v>
      </c>
      <c r="K849" s="151">
        <v>62730000</v>
      </c>
      <c r="L849" s="152">
        <v>0</v>
      </c>
    </row>
    <row r="850" spans="1:12" ht="23.25" customHeight="1" x14ac:dyDescent="0.25">
      <c r="A850" s="278" t="s">
        <v>1097</v>
      </c>
      <c r="B850" s="279"/>
      <c r="C850" s="116" t="s">
        <v>167</v>
      </c>
      <c r="D850" s="116" t="s">
        <v>187</v>
      </c>
      <c r="E850" s="122" t="s">
        <v>1098</v>
      </c>
      <c r="F850" s="123"/>
      <c r="G850" s="121">
        <v>62730000</v>
      </c>
      <c r="H850" s="151">
        <v>0</v>
      </c>
      <c r="I850" s="151">
        <v>62730000</v>
      </c>
      <c r="J850" s="151">
        <v>0</v>
      </c>
      <c r="K850" s="151">
        <v>62730000</v>
      </c>
      <c r="L850" s="152">
        <v>0</v>
      </c>
    </row>
    <row r="851" spans="1:12" ht="23.25" customHeight="1" x14ac:dyDescent="0.25">
      <c r="A851" s="278" t="s">
        <v>107</v>
      </c>
      <c r="B851" s="279"/>
      <c r="C851" s="116" t="s">
        <v>167</v>
      </c>
      <c r="D851" s="116" t="s">
        <v>187</v>
      </c>
      <c r="E851" s="122" t="s">
        <v>1098</v>
      </c>
      <c r="F851" s="122" t="s">
        <v>106</v>
      </c>
      <c r="G851" s="121">
        <v>62730000</v>
      </c>
      <c r="H851" s="151">
        <v>0</v>
      </c>
      <c r="I851" s="151">
        <v>62730000</v>
      </c>
      <c r="J851" s="151">
        <v>0</v>
      </c>
      <c r="K851" s="151">
        <v>62730000</v>
      </c>
      <c r="L851" s="152">
        <v>0</v>
      </c>
    </row>
    <row r="852" spans="1:12" ht="23.25" customHeight="1" x14ac:dyDescent="0.25">
      <c r="A852" s="278" t="s">
        <v>105</v>
      </c>
      <c r="B852" s="279"/>
      <c r="C852" s="116" t="s">
        <v>167</v>
      </c>
      <c r="D852" s="116" t="s">
        <v>187</v>
      </c>
      <c r="E852" s="122" t="s">
        <v>1098</v>
      </c>
      <c r="F852" s="122" t="s">
        <v>104</v>
      </c>
      <c r="G852" s="121">
        <v>62730000</v>
      </c>
      <c r="H852" s="151">
        <v>0</v>
      </c>
      <c r="I852" s="151">
        <v>62730000</v>
      </c>
      <c r="J852" s="151">
        <v>0</v>
      </c>
      <c r="K852" s="151">
        <v>62730000</v>
      </c>
      <c r="L852" s="152">
        <v>0</v>
      </c>
    </row>
    <row r="853" spans="1:12" ht="15" customHeight="1" x14ac:dyDescent="0.25">
      <c r="A853" s="278" t="s">
        <v>132</v>
      </c>
      <c r="B853" s="279"/>
      <c r="C853" s="116" t="s">
        <v>167</v>
      </c>
      <c r="D853" s="116" t="s">
        <v>187</v>
      </c>
      <c r="E853" s="122" t="s">
        <v>1099</v>
      </c>
      <c r="F853" s="122"/>
      <c r="G853" s="121">
        <v>20819700</v>
      </c>
      <c r="H853" s="151">
        <v>0</v>
      </c>
      <c r="I853" s="151">
        <v>20819700</v>
      </c>
      <c r="J853" s="151">
        <v>0</v>
      </c>
      <c r="K853" s="151">
        <v>20819700</v>
      </c>
      <c r="L853" s="152">
        <v>0</v>
      </c>
    </row>
    <row r="854" spans="1:12" ht="23.25" customHeight="1" x14ac:dyDescent="0.25">
      <c r="A854" s="278" t="s">
        <v>130</v>
      </c>
      <c r="B854" s="279"/>
      <c r="C854" s="116" t="s">
        <v>167</v>
      </c>
      <c r="D854" s="116" t="s">
        <v>187</v>
      </c>
      <c r="E854" s="122" t="s">
        <v>1100</v>
      </c>
      <c r="F854" s="123"/>
      <c r="G854" s="121">
        <v>20819700</v>
      </c>
      <c r="H854" s="151">
        <v>0</v>
      </c>
      <c r="I854" s="151">
        <v>20819700</v>
      </c>
      <c r="J854" s="151">
        <v>0</v>
      </c>
      <c r="K854" s="151">
        <v>20819700</v>
      </c>
      <c r="L854" s="152">
        <v>0</v>
      </c>
    </row>
    <row r="855" spans="1:12" ht="15" customHeight="1" x14ac:dyDescent="0.25">
      <c r="A855" s="278" t="s">
        <v>196</v>
      </c>
      <c r="B855" s="279"/>
      <c r="C855" s="116" t="s">
        <v>167</v>
      </c>
      <c r="D855" s="116" t="s">
        <v>187</v>
      </c>
      <c r="E855" s="122" t="s">
        <v>1101</v>
      </c>
      <c r="F855" s="123"/>
      <c r="G855" s="121">
        <v>1918000</v>
      </c>
      <c r="H855" s="151">
        <v>0</v>
      </c>
      <c r="I855" s="151">
        <v>1918000</v>
      </c>
      <c r="J855" s="151">
        <v>0</v>
      </c>
      <c r="K855" s="151">
        <v>1918000</v>
      </c>
      <c r="L855" s="152">
        <v>0</v>
      </c>
    </row>
    <row r="856" spans="1:12" ht="23.25" customHeight="1" x14ac:dyDescent="0.25">
      <c r="A856" s="278" t="s">
        <v>97</v>
      </c>
      <c r="B856" s="279"/>
      <c r="C856" s="116" t="s">
        <v>167</v>
      </c>
      <c r="D856" s="116" t="s">
        <v>187</v>
      </c>
      <c r="E856" s="122" t="s">
        <v>1101</v>
      </c>
      <c r="F856" s="122" t="s">
        <v>75</v>
      </c>
      <c r="G856" s="121">
        <v>1918000</v>
      </c>
      <c r="H856" s="151">
        <v>0</v>
      </c>
      <c r="I856" s="151">
        <v>1918000</v>
      </c>
      <c r="J856" s="151">
        <v>0</v>
      </c>
      <c r="K856" s="151">
        <v>1918000</v>
      </c>
      <c r="L856" s="152">
        <v>0</v>
      </c>
    </row>
    <row r="857" spans="1:12" ht="15" customHeight="1" x14ac:dyDescent="0.25">
      <c r="A857" s="278" t="s">
        <v>124</v>
      </c>
      <c r="B857" s="279"/>
      <c r="C857" s="116" t="s">
        <v>167</v>
      </c>
      <c r="D857" s="116" t="s">
        <v>187</v>
      </c>
      <c r="E857" s="122" t="s">
        <v>1101</v>
      </c>
      <c r="F857" s="122" t="s">
        <v>78</v>
      </c>
      <c r="G857" s="121">
        <v>1918000</v>
      </c>
      <c r="H857" s="151">
        <v>0</v>
      </c>
      <c r="I857" s="151">
        <v>1918000</v>
      </c>
      <c r="J857" s="151">
        <v>0</v>
      </c>
      <c r="K857" s="151">
        <v>1918000</v>
      </c>
      <c r="L857" s="152">
        <v>0</v>
      </c>
    </row>
    <row r="858" spans="1:12" ht="15" customHeight="1" x14ac:dyDescent="0.25">
      <c r="A858" s="278" t="s">
        <v>195</v>
      </c>
      <c r="B858" s="279"/>
      <c r="C858" s="116" t="s">
        <v>167</v>
      </c>
      <c r="D858" s="116" t="s">
        <v>187</v>
      </c>
      <c r="E858" s="122" t="s">
        <v>1102</v>
      </c>
      <c r="F858" s="123"/>
      <c r="G858" s="121">
        <v>18901700</v>
      </c>
      <c r="H858" s="151">
        <v>0</v>
      </c>
      <c r="I858" s="151">
        <v>18901700</v>
      </c>
      <c r="J858" s="151">
        <v>0</v>
      </c>
      <c r="K858" s="151">
        <v>18901700</v>
      </c>
      <c r="L858" s="152">
        <v>0</v>
      </c>
    </row>
    <row r="859" spans="1:12" ht="23.25" customHeight="1" x14ac:dyDescent="0.25">
      <c r="A859" s="278" t="s">
        <v>97</v>
      </c>
      <c r="B859" s="279"/>
      <c r="C859" s="116" t="s">
        <v>167</v>
      </c>
      <c r="D859" s="116" t="s">
        <v>187</v>
      </c>
      <c r="E859" s="122" t="s">
        <v>1102</v>
      </c>
      <c r="F859" s="122" t="s">
        <v>75</v>
      </c>
      <c r="G859" s="121">
        <v>18901700</v>
      </c>
      <c r="H859" s="151">
        <v>0</v>
      </c>
      <c r="I859" s="151">
        <v>18901700</v>
      </c>
      <c r="J859" s="151">
        <v>0</v>
      </c>
      <c r="K859" s="151">
        <v>18901700</v>
      </c>
      <c r="L859" s="152">
        <v>0</v>
      </c>
    </row>
    <row r="860" spans="1:12" ht="15" customHeight="1" x14ac:dyDescent="0.25">
      <c r="A860" s="278" t="s">
        <v>124</v>
      </c>
      <c r="B860" s="279"/>
      <c r="C860" s="116" t="s">
        <v>167</v>
      </c>
      <c r="D860" s="116" t="s">
        <v>187</v>
      </c>
      <c r="E860" s="122" t="s">
        <v>1102</v>
      </c>
      <c r="F860" s="122" t="s">
        <v>78</v>
      </c>
      <c r="G860" s="121">
        <v>18901700</v>
      </c>
      <c r="H860" s="151">
        <v>0</v>
      </c>
      <c r="I860" s="151">
        <v>18901700</v>
      </c>
      <c r="J860" s="151">
        <v>0</v>
      </c>
      <c r="K860" s="151">
        <v>18901700</v>
      </c>
      <c r="L860" s="152">
        <v>0</v>
      </c>
    </row>
    <row r="861" spans="1:12" ht="15" customHeight="1" x14ac:dyDescent="0.25">
      <c r="A861" s="278" t="s">
        <v>122</v>
      </c>
      <c r="B861" s="279"/>
      <c r="C861" s="116" t="s">
        <v>167</v>
      </c>
      <c r="D861" s="116" t="s">
        <v>187</v>
      </c>
      <c r="E861" s="116" t="s">
        <v>121</v>
      </c>
      <c r="F861" s="116"/>
      <c r="G861" s="121">
        <v>29237000</v>
      </c>
      <c r="H861" s="151">
        <v>0</v>
      </c>
      <c r="I861" s="151">
        <v>29237000</v>
      </c>
      <c r="J861" s="151">
        <v>0</v>
      </c>
      <c r="K861" s="151">
        <v>29237000</v>
      </c>
      <c r="L861" s="152">
        <v>0</v>
      </c>
    </row>
    <row r="862" spans="1:12" ht="23.25" customHeight="1" x14ac:dyDescent="0.25">
      <c r="A862" s="278" t="s">
        <v>1041</v>
      </c>
      <c r="B862" s="279"/>
      <c r="C862" s="116" t="s">
        <v>167</v>
      </c>
      <c r="D862" s="116" t="s">
        <v>187</v>
      </c>
      <c r="E862" s="122" t="s">
        <v>120</v>
      </c>
      <c r="F862" s="122"/>
      <c r="G862" s="121">
        <v>29237000</v>
      </c>
      <c r="H862" s="151">
        <v>0</v>
      </c>
      <c r="I862" s="151">
        <v>29237000</v>
      </c>
      <c r="J862" s="151">
        <v>0</v>
      </c>
      <c r="K862" s="151">
        <v>29237000</v>
      </c>
      <c r="L862" s="152">
        <v>0</v>
      </c>
    </row>
    <row r="863" spans="1:12" ht="23.25" customHeight="1" x14ac:dyDescent="0.25">
      <c r="A863" s="278" t="s">
        <v>1042</v>
      </c>
      <c r="B863" s="279"/>
      <c r="C863" s="116" t="s">
        <v>167</v>
      </c>
      <c r="D863" s="116" t="s">
        <v>187</v>
      </c>
      <c r="E863" s="122" t="s">
        <v>119</v>
      </c>
      <c r="F863" s="123"/>
      <c r="G863" s="121">
        <v>29237000</v>
      </c>
      <c r="H863" s="151">
        <v>0</v>
      </c>
      <c r="I863" s="151">
        <v>29237000</v>
      </c>
      <c r="J863" s="151">
        <v>0</v>
      </c>
      <c r="K863" s="151">
        <v>29237000</v>
      </c>
      <c r="L863" s="152">
        <v>0</v>
      </c>
    </row>
    <row r="864" spans="1:12" ht="23.25" customHeight="1" x14ac:dyDescent="0.25">
      <c r="A864" s="278" t="s">
        <v>194</v>
      </c>
      <c r="B864" s="279"/>
      <c r="C864" s="116" t="s">
        <v>167</v>
      </c>
      <c r="D864" s="116" t="s">
        <v>187</v>
      </c>
      <c r="E864" s="122" t="s">
        <v>1043</v>
      </c>
      <c r="F864" s="123"/>
      <c r="G864" s="121">
        <v>29237000</v>
      </c>
      <c r="H864" s="151">
        <v>0</v>
      </c>
      <c r="I864" s="151">
        <v>29237000</v>
      </c>
      <c r="J864" s="151">
        <v>0</v>
      </c>
      <c r="K864" s="151">
        <v>29237000</v>
      </c>
      <c r="L864" s="152">
        <v>0</v>
      </c>
    </row>
    <row r="865" spans="1:12" ht="15" customHeight="1" x14ac:dyDescent="0.25">
      <c r="A865" s="278" t="s">
        <v>103</v>
      </c>
      <c r="B865" s="279"/>
      <c r="C865" s="116" t="s">
        <v>167</v>
      </c>
      <c r="D865" s="116" t="s">
        <v>187</v>
      </c>
      <c r="E865" s="122" t="s">
        <v>1043</v>
      </c>
      <c r="F865" s="122" t="s">
        <v>102</v>
      </c>
      <c r="G865" s="121">
        <v>16227800</v>
      </c>
      <c r="H865" s="151">
        <v>0</v>
      </c>
      <c r="I865" s="151">
        <v>16227800</v>
      </c>
      <c r="J865" s="151">
        <v>0</v>
      </c>
      <c r="K865" s="151">
        <v>16227800</v>
      </c>
      <c r="L865" s="152">
        <v>0</v>
      </c>
    </row>
    <row r="866" spans="1:12" ht="23.25" customHeight="1" x14ac:dyDescent="0.25">
      <c r="A866" s="278" t="s">
        <v>276</v>
      </c>
      <c r="B866" s="279"/>
      <c r="C866" s="116" t="s">
        <v>167</v>
      </c>
      <c r="D866" s="116" t="s">
        <v>187</v>
      </c>
      <c r="E866" s="122" t="s">
        <v>1043</v>
      </c>
      <c r="F866" s="122" t="s">
        <v>274</v>
      </c>
      <c r="G866" s="121">
        <v>16227800</v>
      </c>
      <c r="H866" s="151">
        <v>0</v>
      </c>
      <c r="I866" s="151">
        <v>16227800</v>
      </c>
      <c r="J866" s="151">
        <v>0</v>
      </c>
      <c r="K866" s="151">
        <v>16227800</v>
      </c>
      <c r="L866" s="152">
        <v>0</v>
      </c>
    </row>
    <row r="867" spans="1:12" ht="23.25" customHeight="1" x14ac:dyDescent="0.25">
      <c r="A867" s="278" t="s">
        <v>97</v>
      </c>
      <c r="B867" s="279"/>
      <c r="C867" s="116" t="s">
        <v>167</v>
      </c>
      <c r="D867" s="116" t="s">
        <v>187</v>
      </c>
      <c r="E867" s="122" t="s">
        <v>1043</v>
      </c>
      <c r="F867" s="122" t="s">
        <v>75</v>
      </c>
      <c r="G867" s="121">
        <v>13009200</v>
      </c>
      <c r="H867" s="151">
        <v>0</v>
      </c>
      <c r="I867" s="151">
        <v>13009200</v>
      </c>
      <c r="J867" s="151">
        <v>0</v>
      </c>
      <c r="K867" s="151">
        <v>13009200</v>
      </c>
      <c r="L867" s="152">
        <v>0</v>
      </c>
    </row>
    <row r="868" spans="1:12" ht="15" customHeight="1" x14ac:dyDescent="0.25">
      <c r="A868" s="278" t="s">
        <v>124</v>
      </c>
      <c r="B868" s="279"/>
      <c r="C868" s="116" t="s">
        <v>167</v>
      </c>
      <c r="D868" s="116" t="s">
        <v>187</v>
      </c>
      <c r="E868" s="122" t="s">
        <v>1043</v>
      </c>
      <c r="F868" s="122" t="s">
        <v>78</v>
      </c>
      <c r="G868" s="121">
        <v>13009200</v>
      </c>
      <c r="H868" s="151">
        <v>0</v>
      </c>
      <c r="I868" s="151">
        <v>13009200</v>
      </c>
      <c r="J868" s="151">
        <v>0</v>
      </c>
      <c r="K868" s="151">
        <v>13009200</v>
      </c>
      <c r="L868" s="152">
        <v>0</v>
      </c>
    </row>
    <row r="869" spans="1:12" ht="23.25" customHeight="1" x14ac:dyDescent="0.25">
      <c r="A869" s="278" t="s">
        <v>134</v>
      </c>
      <c r="B869" s="279"/>
      <c r="C869" s="116" t="s">
        <v>167</v>
      </c>
      <c r="D869" s="116" t="s">
        <v>187</v>
      </c>
      <c r="E869" s="116" t="s">
        <v>133</v>
      </c>
      <c r="F869" s="116"/>
      <c r="G869" s="121">
        <v>19847600</v>
      </c>
      <c r="H869" s="151">
        <v>0</v>
      </c>
      <c r="I869" s="151">
        <v>19847600</v>
      </c>
      <c r="J869" s="151">
        <v>0</v>
      </c>
      <c r="K869" s="151">
        <v>19847600</v>
      </c>
      <c r="L869" s="152">
        <v>0</v>
      </c>
    </row>
    <row r="870" spans="1:12" ht="15" customHeight="1" x14ac:dyDescent="0.25">
      <c r="A870" s="278" t="s">
        <v>132</v>
      </c>
      <c r="B870" s="279"/>
      <c r="C870" s="116" t="s">
        <v>167</v>
      </c>
      <c r="D870" s="116" t="s">
        <v>187</v>
      </c>
      <c r="E870" s="122" t="s">
        <v>131</v>
      </c>
      <c r="F870" s="122"/>
      <c r="G870" s="121">
        <v>19847600</v>
      </c>
      <c r="H870" s="151">
        <v>0</v>
      </c>
      <c r="I870" s="151">
        <v>19847600</v>
      </c>
      <c r="J870" s="151">
        <v>0</v>
      </c>
      <c r="K870" s="151">
        <v>19847600</v>
      </c>
      <c r="L870" s="152">
        <v>0</v>
      </c>
    </row>
    <row r="871" spans="1:12" ht="23.25" customHeight="1" x14ac:dyDescent="0.25">
      <c r="A871" s="278" t="s">
        <v>130</v>
      </c>
      <c r="B871" s="279"/>
      <c r="C871" s="116" t="s">
        <v>167</v>
      </c>
      <c r="D871" s="116" t="s">
        <v>187</v>
      </c>
      <c r="E871" s="122" t="s">
        <v>129</v>
      </c>
      <c r="F871" s="123"/>
      <c r="G871" s="121">
        <v>19847600</v>
      </c>
      <c r="H871" s="151">
        <v>0</v>
      </c>
      <c r="I871" s="151">
        <v>19847600</v>
      </c>
      <c r="J871" s="151">
        <v>0</v>
      </c>
      <c r="K871" s="151">
        <v>19847600</v>
      </c>
      <c r="L871" s="152">
        <v>0</v>
      </c>
    </row>
    <row r="872" spans="1:12" ht="34.5" customHeight="1" x14ac:dyDescent="0.25">
      <c r="A872" s="278" t="s">
        <v>884</v>
      </c>
      <c r="B872" s="279"/>
      <c r="C872" s="116" t="s">
        <v>167</v>
      </c>
      <c r="D872" s="116" t="s">
        <v>187</v>
      </c>
      <c r="E872" s="122" t="s">
        <v>885</v>
      </c>
      <c r="F872" s="123"/>
      <c r="G872" s="121">
        <v>19847600</v>
      </c>
      <c r="H872" s="151">
        <v>0</v>
      </c>
      <c r="I872" s="151">
        <v>19847600</v>
      </c>
      <c r="J872" s="151">
        <v>0</v>
      </c>
      <c r="K872" s="151">
        <v>19847600</v>
      </c>
      <c r="L872" s="152">
        <v>0</v>
      </c>
    </row>
    <row r="873" spans="1:12" ht="23.25" customHeight="1" x14ac:dyDescent="0.25">
      <c r="A873" s="278" t="s">
        <v>97</v>
      </c>
      <c r="B873" s="279"/>
      <c r="C873" s="116" t="s">
        <v>167</v>
      </c>
      <c r="D873" s="116" t="s">
        <v>187</v>
      </c>
      <c r="E873" s="122" t="s">
        <v>885</v>
      </c>
      <c r="F873" s="122" t="s">
        <v>75</v>
      </c>
      <c r="G873" s="121">
        <v>19847600</v>
      </c>
      <c r="H873" s="151">
        <v>0</v>
      </c>
      <c r="I873" s="151">
        <v>19847600</v>
      </c>
      <c r="J873" s="151">
        <v>0</v>
      </c>
      <c r="K873" s="151">
        <v>19847600</v>
      </c>
      <c r="L873" s="152">
        <v>0</v>
      </c>
    </row>
    <row r="874" spans="1:12" ht="15" customHeight="1" x14ac:dyDescent="0.25">
      <c r="A874" s="278" t="s">
        <v>124</v>
      </c>
      <c r="B874" s="279"/>
      <c r="C874" s="116" t="s">
        <v>167</v>
      </c>
      <c r="D874" s="116" t="s">
        <v>187</v>
      </c>
      <c r="E874" s="122" t="s">
        <v>885</v>
      </c>
      <c r="F874" s="122" t="s">
        <v>78</v>
      </c>
      <c r="G874" s="121">
        <v>19847600</v>
      </c>
      <c r="H874" s="151">
        <v>0</v>
      </c>
      <c r="I874" s="151">
        <v>19847600</v>
      </c>
      <c r="J874" s="151">
        <v>0</v>
      </c>
      <c r="K874" s="151">
        <v>19847600</v>
      </c>
      <c r="L874" s="152">
        <v>0</v>
      </c>
    </row>
    <row r="875" spans="1:12" ht="23.25" customHeight="1" x14ac:dyDescent="0.25">
      <c r="A875" s="278" t="s">
        <v>193</v>
      </c>
      <c r="B875" s="279"/>
      <c r="C875" s="116" t="s">
        <v>167</v>
      </c>
      <c r="D875" s="116" t="s">
        <v>187</v>
      </c>
      <c r="E875" s="116" t="s">
        <v>192</v>
      </c>
      <c r="F875" s="116"/>
      <c r="G875" s="121">
        <v>6553583.5</v>
      </c>
      <c r="H875" s="151">
        <v>0</v>
      </c>
      <c r="I875" s="151">
        <v>7743051.7000000002</v>
      </c>
      <c r="J875" s="151">
        <v>0</v>
      </c>
      <c r="K875" s="151">
        <v>1422000</v>
      </c>
      <c r="L875" s="152">
        <v>0</v>
      </c>
    </row>
    <row r="876" spans="1:12" ht="34.5" customHeight="1" x14ac:dyDescent="0.25">
      <c r="A876" s="278" t="s">
        <v>191</v>
      </c>
      <c r="B876" s="279"/>
      <c r="C876" s="116" t="s">
        <v>167</v>
      </c>
      <c r="D876" s="116" t="s">
        <v>187</v>
      </c>
      <c r="E876" s="122" t="s">
        <v>190</v>
      </c>
      <c r="F876" s="122"/>
      <c r="G876" s="121">
        <v>6553583.5</v>
      </c>
      <c r="H876" s="151">
        <v>0</v>
      </c>
      <c r="I876" s="151">
        <v>7743051.7000000002</v>
      </c>
      <c r="J876" s="151">
        <v>0</v>
      </c>
      <c r="K876" s="151">
        <v>1422000</v>
      </c>
      <c r="L876" s="152">
        <v>0</v>
      </c>
    </row>
    <row r="877" spans="1:12" ht="15" customHeight="1" x14ac:dyDescent="0.25">
      <c r="A877" s="278" t="s">
        <v>189</v>
      </c>
      <c r="B877" s="279"/>
      <c r="C877" s="116" t="s">
        <v>167</v>
      </c>
      <c r="D877" s="116" t="s">
        <v>187</v>
      </c>
      <c r="E877" s="122" t="s">
        <v>188</v>
      </c>
      <c r="F877" s="123"/>
      <c r="G877" s="121">
        <v>6553583.5</v>
      </c>
      <c r="H877" s="151">
        <v>0</v>
      </c>
      <c r="I877" s="151">
        <v>7743051.7000000002</v>
      </c>
      <c r="J877" s="151">
        <v>0</v>
      </c>
      <c r="K877" s="151">
        <v>1422000</v>
      </c>
      <c r="L877" s="152">
        <v>0</v>
      </c>
    </row>
    <row r="878" spans="1:12" ht="34.5" customHeight="1" x14ac:dyDescent="0.25">
      <c r="A878" s="278" t="s">
        <v>530</v>
      </c>
      <c r="B878" s="279"/>
      <c r="C878" s="116" t="s">
        <v>167</v>
      </c>
      <c r="D878" s="116" t="s">
        <v>187</v>
      </c>
      <c r="E878" s="122" t="s">
        <v>531</v>
      </c>
      <c r="F878" s="123"/>
      <c r="G878" s="121">
        <v>6553583.5</v>
      </c>
      <c r="H878" s="151">
        <v>0</v>
      </c>
      <c r="I878" s="151">
        <v>7130051.7000000002</v>
      </c>
      <c r="J878" s="151">
        <v>0</v>
      </c>
      <c r="K878" s="151">
        <v>0</v>
      </c>
      <c r="L878" s="152">
        <v>0</v>
      </c>
    </row>
    <row r="879" spans="1:12" ht="23.25" customHeight="1" x14ac:dyDescent="0.25">
      <c r="A879" s="278" t="s">
        <v>107</v>
      </c>
      <c r="B879" s="279"/>
      <c r="C879" s="116" t="s">
        <v>167</v>
      </c>
      <c r="D879" s="116" t="s">
        <v>187</v>
      </c>
      <c r="E879" s="122" t="s">
        <v>531</v>
      </c>
      <c r="F879" s="122" t="s">
        <v>106</v>
      </c>
      <c r="G879" s="121">
        <v>6553583.5</v>
      </c>
      <c r="H879" s="151">
        <v>0</v>
      </c>
      <c r="I879" s="151">
        <v>7130051.7000000002</v>
      </c>
      <c r="J879" s="151">
        <v>0</v>
      </c>
      <c r="K879" s="151">
        <v>0</v>
      </c>
      <c r="L879" s="152">
        <v>0</v>
      </c>
    </row>
    <row r="880" spans="1:12" ht="23.25" customHeight="1" x14ac:dyDescent="0.25">
      <c r="A880" s="278" t="s">
        <v>105</v>
      </c>
      <c r="B880" s="279"/>
      <c r="C880" s="116" t="s">
        <v>167</v>
      </c>
      <c r="D880" s="116" t="s">
        <v>187</v>
      </c>
      <c r="E880" s="122" t="s">
        <v>531</v>
      </c>
      <c r="F880" s="122" t="s">
        <v>104</v>
      </c>
      <c r="G880" s="121">
        <v>6553583.5</v>
      </c>
      <c r="H880" s="151">
        <v>0</v>
      </c>
      <c r="I880" s="151">
        <v>7130051.7000000002</v>
      </c>
      <c r="J880" s="151">
        <v>0</v>
      </c>
      <c r="K880" s="151">
        <v>0</v>
      </c>
      <c r="L880" s="152">
        <v>0</v>
      </c>
    </row>
    <row r="881" spans="1:12" ht="124.5" customHeight="1" x14ac:dyDescent="0.25">
      <c r="A881" s="278" t="s">
        <v>1103</v>
      </c>
      <c r="B881" s="279"/>
      <c r="C881" s="116" t="s">
        <v>167</v>
      </c>
      <c r="D881" s="116" t="s">
        <v>187</v>
      </c>
      <c r="E881" s="122" t="s">
        <v>532</v>
      </c>
      <c r="F881" s="123"/>
      <c r="G881" s="121">
        <v>0</v>
      </c>
      <c r="H881" s="151">
        <v>0</v>
      </c>
      <c r="I881" s="151">
        <v>613000</v>
      </c>
      <c r="J881" s="151">
        <v>0</v>
      </c>
      <c r="K881" s="151">
        <v>1422000</v>
      </c>
      <c r="L881" s="152">
        <v>0</v>
      </c>
    </row>
    <row r="882" spans="1:12" ht="23.25" customHeight="1" x14ac:dyDescent="0.25">
      <c r="A882" s="278" t="s">
        <v>107</v>
      </c>
      <c r="B882" s="279"/>
      <c r="C882" s="116" t="s">
        <v>167</v>
      </c>
      <c r="D882" s="116" t="s">
        <v>187</v>
      </c>
      <c r="E882" s="122" t="s">
        <v>532</v>
      </c>
      <c r="F882" s="122" t="s">
        <v>106</v>
      </c>
      <c r="G882" s="121">
        <v>0</v>
      </c>
      <c r="H882" s="151">
        <v>0</v>
      </c>
      <c r="I882" s="151">
        <v>613000</v>
      </c>
      <c r="J882" s="151">
        <v>0</v>
      </c>
      <c r="K882" s="151">
        <v>1422000</v>
      </c>
      <c r="L882" s="152">
        <v>0</v>
      </c>
    </row>
    <row r="883" spans="1:12" ht="23.25" customHeight="1" x14ac:dyDescent="0.25">
      <c r="A883" s="278" t="s">
        <v>105</v>
      </c>
      <c r="B883" s="279"/>
      <c r="C883" s="116" t="s">
        <v>167</v>
      </c>
      <c r="D883" s="116" t="s">
        <v>187</v>
      </c>
      <c r="E883" s="122" t="s">
        <v>532</v>
      </c>
      <c r="F883" s="122" t="s">
        <v>104</v>
      </c>
      <c r="G883" s="121">
        <v>0</v>
      </c>
      <c r="H883" s="151">
        <v>0</v>
      </c>
      <c r="I883" s="151">
        <v>613000</v>
      </c>
      <c r="J883" s="151">
        <v>0</v>
      </c>
      <c r="K883" s="151">
        <v>1422000</v>
      </c>
      <c r="L883" s="152">
        <v>0</v>
      </c>
    </row>
    <row r="884" spans="1:12" ht="15" customHeight="1" x14ac:dyDescent="0.25">
      <c r="A884" s="285" t="s">
        <v>784</v>
      </c>
      <c r="B884" s="286"/>
      <c r="C884" s="175" t="s">
        <v>137</v>
      </c>
      <c r="D884" s="175"/>
      <c r="E884" s="175"/>
      <c r="F884" s="175"/>
      <c r="G884" s="176">
        <v>666344490</v>
      </c>
      <c r="H884" s="153">
        <v>0</v>
      </c>
      <c r="I884" s="153">
        <v>885451940</v>
      </c>
      <c r="J884" s="153">
        <v>0</v>
      </c>
      <c r="K884" s="153">
        <v>524418220</v>
      </c>
      <c r="L884" s="154">
        <v>0</v>
      </c>
    </row>
    <row r="885" spans="1:12" ht="15" customHeight="1" x14ac:dyDescent="0.25">
      <c r="A885" s="278" t="s">
        <v>166</v>
      </c>
      <c r="B885" s="279"/>
      <c r="C885" s="116" t="s">
        <v>137</v>
      </c>
      <c r="D885" s="116" t="s">
        <v>52</v>
      </c>
      <c r="E885" s="117"/>
      <c r="F885" s="117"/>
      <c r="G885" s="121">
        <v>666344490</v>
      </c>
      <c r="H885" s="151">
        <v>0</v>
      </c>
      <c r="I885" s="151">
        <v>885451940</v>
      </c>
      <c r="J885" s="151">
        <v>0</v>
      </c>
      <c r="K885" s="151">
        <v>524418220</v>
      </c>
      <c r="L885" s="152">
        <v>0</v>
      </c>
    </row>
    <row r="886" spans="1:12" ht="15" customHeight="1" x14ac:dyDescent="0.25">
      <c r="A886" s="278" t="s">
        <v>851</v>
      </c>
      <c r="B886" s="279"/>
      <c r="C886" s="116" t="s">
        <v>137</v>
      </c>
      <c r="D886" s="116" t="s">
        <v>52</v>
      </c>
      <c r="E886" s="116" t="s">
        <v>165</v>
      </c>
      <c r="F886" s="116"/>
      <c r="G886" s="121">
        <v>525468810</v>
      </c>
      <c r="H886" s="151">
        <v>0</v>
      </c>
      <c r="I886" s="151">
        <v>519412840</v>
      </c>
      <c r="J886" s="151">
        <v>0</v>
      </c>
      <c r="K886" s="151">
        <v>517918220</v>
      </c>
      <c r="L886" s="152">
        <v>0</v>
      </c>
    </row>
    <row r="887" spans="1:12" ht="15" customHeight="1" x14ac:dyDescent="0.25">
      <c r="A887" s="278" t="s">
        <v>1110</v>
      </c>
      <c r="B887" s="279"/>
      <c r="C887" s="116" t="s">
        <v>137</v>
      </c>
      <c r="D887" s="116" t="s">
        <v>52</v>
      </c>
      <c r="E887" s="122" t="s">
        <v>164</v>
      </c>
      <c r="F887" s="122"/>
      <c r="G887" s="121">
        <v>26466000</v>
      </c>
      <c r="H887" s="151">
        <v>0</v>
      </c>
      <c r="I887" s="151">
        <v>26466000</v>
      </c>
      <c r="J887" s="151">
        <v>0</v>
      </c>
      <c r="K887" s="151">
        <v>26466000</v>
      </c>
      <c r="L887" s="152">
        <v>0</v>
      </c>
    </row>
    <row r="888" spans="1:12" ht="23.25" customHeight="1" x14ac:dyDescent="0.25">
      <c r="A888" s="278" t="s">
        <v>163</v>
      </c>
      <c r="B888" s="279"/>
      <c r="C888" s="116" t="s">
        <v>137</v>
      </c>
      <c r="D888" s="116" t="s">
        <v>52</v>
      </c>
      <c r="E888" s="122" t="s">
        <v>162</v>
      </c>
      <c r="F888" s="123"/>
      <c r="G888" s="121">
        <v>26466000</v>
      </c>
      <c r="H888" s="151">
        <v>0</v>
      </c>
      <c r="I888" s="151">
        <v>26466000</v>
      </c>
      <c r="J888" s="151">
        <v>0</v>
      </c>
      <c r="K888" s="151">
        <v>26466000</v>
      </c>
      <c r="L888" s="152">
        <v>0</v>
      </c>
    </row>
    <row r="889" spans="1:12" ht="23.25" customHeight="1" x14ac:dyDescent="0.25">
      <c r="A889" s="278" t="s">
        <v>161</v>
      </c>
      <c r="B889" s="279"/>
      <c r="C889" s="116" t="s">
        <v>137</v>
      </c>
      <c r="D889" s="116" t="s">
        <v>52</v>
      </c>
      <c r="E889" s="122" t="s">
        <v>160</v>
      </c>
      <c r="F889" s="123"/>
      <c r="G889" s="121">
        <v>26466000</v>
      </c>
      <c r="H889" s="151">
        <v>0</v>
      </c>
      <c r="I889" s="151">
        <v>26466000</v>
      </c>
      <c r="J889" s="151">
        <v>0</v>
      </c>
      <c r="K889" s="151">
        <v>26466000</v>
      </c>
      <c r="L889" s="152">
        <v>0</v>
      </c>
    </row>
    <row r="890" spans="1:12" ht="23.25" customHeight="1" x14ac:dyDescent="0.25">
      <c r="A890" s="278" t="s">
        <v>97</v>
      </c>
      <c r="B890" s="279"/>
      <c r="C890" s="116" t="s">
        <v>137</v>
      </c>
      <c r="D890" s="116" t="s">
        <v>52</v>
      </c>
      <c r="E890" s="122" t="s">
        <v>160</v>
      </c>
      <c r="F890" s="122" t="s">
        <v>75</v>
      </c>
      <c r="G890" s="121">
        <v>26466000</v>
      </c>
      <c r="H890" s="151">
        <v>0</v>
      </c>
      <c r="I890" s="151">
        <v>26466000</v>
      </c>
      <c r="J890" s="151">
        <v>0</v>
      </c>
      <c r="K890" s="151">
        <v>26466000</v>
      </c>
      <c r="L890" s="152">
        <v>0</v>
      </c>
    </row>
    <row r="891" spans="1:12" ht="15" customHeight="1" x14ac:dyDescent="0.25">
      <c r="A891" s="278" t="s">
        <v>124</v>
      </c>
      <c r="B891" s="279"/>
      <c r="C891" s="116" t="s">
        <v>137</v>
      </c>
      <c r="D891" s="116" t="s">
        <v>52</v>
      </c>
      <c r="E891" s="122" t="s">
        <v>160</v>
      </c>
      <c r="F891" s="122" t="s">
        <v>78</v>
      </c>
      <c r="G891" s="121">
        <v>26466000</v>
      </c>
      <c r="H891" s="151">
        <v>0</v>
      </c>
      <c r="I891" s="151">
        <v>26466000</v>
      </c>
      <c r="J891" s="151">
        <v>0</v>
      </c>
      <c r="K891" s="151">
        <v>26466000</v>
      </c>
      <c r="L891" s="152">
        <v>0</v>
      </c>
    </row>
    <row r="892" spans="1:12" ht="15" customHeight="1" x14ac:dyDescent="0.25">
      <c r="A892" s="278" t="s">
        <v>1111</v>
      </c>
      <c r="B892" s="279"/>
      <c r="C892" s="116" t="s">
        <v>137</v>
      </c>
      <c r="D892" s="116" t="s">
        <v>52</v>
      </c>
      <c r="E892" s="122" t="s">
        <v>159</v>
      </c>
      <c r="F892" s="122"/>
      <c r="G892" s="121">
        <v>83548870</v>
      </c>
      <c r="H892" s="151">
        <v>0</v>
      </c>
      <c r="I892" s="151">
        <v>83554470</v>
      </c>
      <c r="J892" s="151">
        <v>0</v>
      </c>
      <c r="K892" s="151">
        <v>81793000</v>
      </c>
      <c r="L892" s="152">
        <v>0</v>
      </c>
    </row>
    <row r="893" spans="1:12" ht="34.5" customHeight="1" x14ac:dyDescent="0.25">
      <c r="A893" s="278" t="s">
        <v>158</v>
      </c>
      <c r="B893" s="279"/>
      <c r="C893" s="116" t="s">
        <v>137</v>
      </c>
      <c r="D893" s="116" t="s">
        <v>52</v>
      </c>
      <c r="E893" s="122" t="s">
        <v>157</v>
      </c>
      <c r="F893" s="123"/>
      <c r="G893" s="121">
        <v>83548870</v>
      </c>
      <c r="H893" s="151">
        <v>0</v>
      </c>
      <c r="I893" s="151">
        <v>83554470</v>
      </c>
      <c r="J893" s="151">
        <v>0</v>
      </c>
      <c r="K893" s="151">
        <v>81793000</v>
      </c>
      <c r="L893" s="152">
        <v>0</v>
      </c>
    </row>
    <row r="894" spans="1:12" ht="23.25" customHeight="1" x14ac:dyDescent="0.25">
      <c r="A894" s="278" t="s">
        <v>156</v>
      </c>
      <c r="B894" s="279"/>
      <c r="C894" s="116" t="s">
        <v>137</v>
      </c>
      <c r="D894" s="116" t="s">
        <v>52</v>
      </c>
      <c r="E894" s="122" t="s">
        <v>155</v>
      </c>
      <c r="F894" s="123"/>
      <c r="G894" s="121">
        <v>81793000</v>
      </c>
      <c r="H894" s="151">
        <v>0</v>
      </c>
      <c r="I894" s="151">
        <v>81793000</v>
      </c>
      <c r="J894" s="151">
        <v>0</v>
      </c>
      <c r="K894" s="151">
        <v>81793000</v>
      </c>
      <c r="L894" s="152">
        <v>0</v>
      </c>
    </row>
    <row r="895" spans="1:12" ht="23.25" customHeight="1" x14ac:dyDescent="0.25">
      <c r="A895" s="278" t="s">
        <v>97</v>
      </c>
      <c r="B895" s="279"/>
      <c r="C895" s="116" t="s">
        <v>137</v>
      </c>
      <c r="D895" s="116" t="s">
        <v>52</v>
      </c>
      <c r="E895" s="122" t="s">
        <v>155</v>
      </c>
      <c r="F895" s="122" t="s">
        <v>75</v>
      </c>
      <c r="G895" s="121">
        <v>81793000</v>
      </c>
      <c r="H895" s="151">
        <v>0</v>
      </c>
      <c r="I895" s="151">
        <v>81793000</v>
      </c>
      <c r="J895" s="151">
        <v>0</v>
      </c>
      <c r="K895" s="151">
        <v>81793000</v>
      </c>
      <c r="L895" s="152">
        <v>0</v>
      </c>
    </row>
    <row r="896" spans="1:12" ht="15" customHeight="1" x14ac:dyDescent="0.25">
      <c r="A896" s="278" t="s">
        <v>96</v>
      </c>
      <c r="B896" s="279"/>
      <c r="C896" s="116" t="s">
        <v>137</v>
      </c>
      <c r="D896" s="116" t="s">
        <v>52</v>
      </c>
      <c r="E896" s="122" t="s">
        <v>155</v>
      </c>
      <c r="F896" s="122" t="s">
        <v>92</v>
      </c>
      <c r="G896" s="121">
        <v>81793000</v>
      </c>
      <c r="H896" s="151">
        <v>0</v>
      </c>
      <c r="I896" s="151">
        <v>81793000</v>
      </c>
      <c r="J896" s="151">
        <v>0</v>
      </c>
      <c r="K896" s="151">
        <v>81793000</v>
      </c>
      <c r="L896" s="152">
        <v>0</v>
      </c>
    </row>
    <row r="897" spans="1:12" ht="34.5" customHeight="1" x14ac:dyDescent="0.25">
      <c r="A897" s="278" t="s">
        <v>1112</v>
      </c>
      <c r="B897" s="279"/>
      <c r="C897" s="116" t="s">
        <v>137</v>
      </c>
      <c r="D897" s="116" t="s">
        <v>52</v>
      </c>
      <c r="E897" s="122" t="s">
        <v>154</v>
      </c>
      <c r="F897" s="123"/>
      <c r="G897" s="121">
        <v>1755870</v>
      </c>
      <c r="H897" s="151">
        <v>0</v>
      </c>
      <c r="I897" s="151">
        <v>1761470</v>
      </c>
      <c r="J897" s="151">
        <v>0</v>
      </c>
      <c r="K897" s="151">
        <v>0</v>
      </c>
      <c r="L897" s="152">
        <v>0</v>
      </c>
    </row>
    <row r="898" spans="1:12" ht="23.25" customHeight="1" x14ac:dyDescent="0.25">
      <c r="A898" s="278" t="s">
        <v>97</v>
      </c>
      <c r="B898" s="279"/>
      <c r="C898" s="116" t="s">
        <v>137</v>
      </c>
      <c r="D898" s="116" t="s">
        <v>52</v>
      </c>
      <c r="E898" s="122" t="s">
        <v>154</v>
      </c>
      <c r="F898" s="122" t="s">
        <v>75</v>
      </c>
      <c r="G898" s="121">
        <v>1755870</v>
      </c>
      <c r="H898" s="151">
        <v>0</v>
      </c>
      <c r="I898" s="151">
        <v>1761470</v>
      </c>
      <c r="J898" s="151">
        <v>0</v>
      </c>
      <c r="K898" s="151">
        <v>0</v>
      </c>
      <c r="L898" s="152">
        <v>0</v>
      </c>
    </row>
    <row r="899" spans="1:12" ht="15" customHeight="1" x14ac:dyDescent="0.25">
      <c r="A899" s="278" t="s">
        <v>96</v>
      </c>
      <c r="B899" s="279"/>
      <c r="C899" s="116" t="s">
        <v>137</v>
      </c>
      <c r="D899" s="116" t="s">
        <v>52</v>
      </c>
      <c r="E899" s="122" t="s">
        <v>154</v>
      </c>
      <c r="F899" s="122" t="s">
        <v>92</v>
      </c>
      <c r="G899" s="121">
        <v>1755870</v>
      </c>
      <c r="H899" s="151">
        <v>0</v>
      </c>
      <c r="I899" s="151">
        <v>1761470</v>
      </c>
      <c r="J899" s="151">
        <v>0</v>
      </c>
      <c r="K899" s="151">
        <v>0</v>
      </c>
      <c r="L899" s="152">
        <v>0</v>
      </c>
    </row>
    <row r="900" spans="1:12" ht="34.5" customHeight="1" x14ac:dyDescent="0.25">
      <c r="A900" s="278" t="s">
        <v>915</v>
      </c>
      <c r="B900" s="279"/>
      <c r="C900" s="116" t="s">
        <v>137</v>
      </c>
      <c r="D900" s="116" t="s">
        <v>52</v>
      </c>
      <c r="E900" s="122" t="s">
        <v>153</v>
      </c>
      <c r="F900" s="122"/>
      <c r="G900" s="121">
        <v>413509220</v>
      </c>
      <c r="H900" s="151">
        <v>0</v>
      </c>
      <c r="I900" s="151">
        <v>409392370</v>
      </c>
      <c r="J900" s="151">
        <v>0</v>
      </c>
      <c r="K900" s="151">
        <v>409659220</v>
      </c>
      <c r="L900" s="152">
        <v>0</v>
      </c>
    </row>
    <row r="901" spans="1:12" ht="34.5" customHeight="1" x14ac:dyDescent="0.25">
      <c r="A901" s="278" t="s">
        <v>152</v>
      </c>
      <c r="B901" s="279"/>
      <c r="C901" s="116" t="s">
        <v>137</v>
      </c>
      <c r="D901" s="116" t="s">
        <v>52</v>
      </c>
      <c r="E901" s="122" t="s">
        <v>151</v>
      </c>
      <c r="F901" s="123"/>
      <c r="G901" s="121">
        <v>123980120</v>
      </c>
      <c r="H901" s="151">
        <v>0</v>
      </c>
      <c r="I901" s="151">
        <v>119863270</v>
      </c>
      <c r="J901" s="151">
        <v>0</v>
      </c>
      <c r="K901" s="151">
        <v>120130120</v>
      </c>
      <c r="L901" s="152">
        <v>0</v>
      </c>
    </row>
    <row r="902" spans="1:12" ht="15" customHeight="1" x14ac:dyDescent="0.25">
      <c r="A902" s="278" t="s">
        <v>139</v>
      </c>
      <c r="B902" s="279"/>
      <c r="C902" s="116" t="s">
        <v>137</v>
      </c>
      <c r="D902" s="116" t="s">
        <v>52</v>
      </c>
      <c r="E902" s="122" t="s">
        <v>150</v>
      </c>
      <c r="F902" s="123"/>
      <c r="G902" s="121">
        <v>6977600</v>
      </c>
      <c r="H902" s="151">
        <v>0</v>
      </c>
      <c r="I902" s="151">
        <v>6977600</v>
      </c>
      <c r="J902" s="151">
        <v>0</v>
      </c>
      <c r="K902" s="151">
        <v>6977600</v>
      </c>
      <c r="L902" s="152">
        <v>0</v>
      </c>
    </row>
    <row r="903" spans="1:12" ht="23.25" customHeight="1" x14ac:dyDescent="0.25">
      <c r="A903" s="278" t="s">
        <v>97</v>
      </c>
      <c r="B903" s="279"/>
      <c r="C903" s="116" t="s">
        <v>137</v>
      </c>
      <c r="D903" s="116" t="s">
        <v>52</v>
      </c>
      <c r="E903" s="122" t="s">
        <v>150</v>
      </c>
      <c r="F903" s="122" t="s">
        <v>75</v>
      </c>
      <c r="G903" s="121">
        <v>6977600</v>
      </c>
      <c r="H903" s="151">
        <v>0</v>
      </c>
      <c r="I903" s="151">
        <v>6977600</v>
      </c>
      <c r="J903" s="151">
        <v>0</v>
      </c>
      <c r="K903" s="151">
        <v>6977600</v>
      </c>
      <c r="L903" s="152">
        <v>0</v>
      </c>
    </row>
    <row r="904" spans="1:12" ht="15" customHeight="1" x14ac:dyDescent="0.25">
      <c r="A904" s="278" t="s">
        <v>124</v>
      </c>
      <c r="B904" s="279"/>
      <c r="C904" s="116" t="s">
        <v>137</v>
      </c>
      <c r="D904" s="116" t="s">
        <v>52</v>
      </c>
      <c r="E904" s="122" t="s">
        <v>150</v>
      </c>
      <c r="F904" s="122" t="s">
        <v>78</v>
      </c>
      <c r="G904" s="121">
        <v>5277600</v>
      </c>
      <c r="H904" s="151">
        <v>0</v>
      </c>
      <c r="I904" s="151">
        <v>5277600</v>
      </c>
      <c r="J904" s="151">
        <v>0</v>
      </c>
      <c r="K904" s="151">
        <v>5277600</v>
      </c>
      <c r="L904" s="152">
        <v>0</v>
      </c>
    </row>
    <row r="905" spans="1:12" ht="15" customHeight="1" x14ac:dyDescent="0.25">
      <c r="A905" s="278" t="s">
        <v>96</v>
      </c>
      <c r="B905" s="279"/>
      <c r="C905" s="116" t="s">
        <v>137</v>
      </c>
      <c r="D905" s="116" t="s">
        <v>52</v>
      </c>
      <c r="E905" s="122" t="s">
        <v>150</v>
      </c>
      <c r="F905" s="122" t="s">
        <v>92</v>
      </c>
      <c r="G905" s="121">
        <v>1700000</v>
      </c>
      <c r="H905" s="151">
        <v>0</v>
      </c>
      <c r="I905" s="151">
        <v>1700000</v>
      </c>
      <c r="J905" s="151">
        <v>0</v>
      </c>
      <c r="K905" s="151">
        <v>1700000</v>
      </c>
      <c r="L905" s="152">
        <v>0</v>
      </c>
    </row>
    <row r="906" spans="1:12" ht="34.5" customHeight="1" x14ac:dyDescent="0.25">
      <c r="A906" s="278" t="s">
        <v>149</v>
      </c>
      <c r="B906" s="279"/>
      <c r="C906" s="116" t="s">
        <v>137</v>
      </c>
      <c r="D906" s="116" t="s">
        <v>52</v>
      </c>
      <c r="E906" s="122" t="s">
        <v>148</v>
      </c>
      <c r="F906" s="123"/>
      <c r="G906" s="121">
        <v>108301000</v>
      </c>
      <c r="H906" s="151">
        <v>0</v>
      </c>
      <c r="I906" s="151">
        <v>108301000</v>
      </c>
      <c r="J906" s="151">
        <v>0</v>
      </c>
      <c r="K906" s="151">
        <v>108301000</v>
      </c>
      <c r="L906" s="152">
        <v>0</v>
      </c>
    </row>
    <row r="907" spans="1:12" ht="23.25" customHeight="1" x14ac:dyDescent="0.25">
      <c r="A907" s="278" t="s">
        <v>97</v>
      </c>
      <c r="B907" s="279"/>
      <c r="C907" s="116" t="s">
        <v>137</v>
      </c>
      <c r="D907" s="116" t="s">
        <v>52</v>
      </c>
      <c r="E907" s="122" t="s">
        <v>148</v>
      </c>
      <c r="F907" s="122" t="s">
        <v>75</v>
      </c>
      <c r="G907" s="121">
        <v>108301000</v>
      </c>
      <c r="H907" s="151">
        <v>0</v>
      </c>
      <c r="I907" s="151">
        <v>108301000</v>
      </c>
      <c r="J907" s="151">
        <v>0</v>
      </c>
      <c r="K907" s="151">
        <v>108301000</v>
      </c>
      <c r="L907" s="152">
        <v>0</v>
      </c>
    </row>
    <row r="908" spans="1:12" ht="15" customHeight="1" x14ac:dyDescent="0.25">
      <c r="A908" s="278" t="s">
        <v>124</v>
      </c>
      <c r="B908" s="279"/>
      <c r="C908" s="116" t="s">
        <v>137</v>
      </c>
      <c r="D908" s="116" t="s">
        <v>52</v>
      </c>
      <c r="E908" s="122" t="s">
        <v>148</v>
      </c>
      <c r="F908" s="122" t="s">
        <v>78</v>
      </c>
      <c r="G908" s="121">
        <v>108301000</v>
      </c>
      <c r="H908" s="151">
        <v>0</v>
      </c>
      <c r="I908" s="151">
        <v>108301000</v>
      </c>
      <c r="J908" s="151">
        <v>0</v>
      </c>
      <c r="K908" s="151">
        <v>108301000</v>
      </c>
      <c r="L908" s="152">
        <v>0</v>
      </c>
    </row>
    <row r="909" spans="1:12" ht="45.75" customHeight="1" x14ac:dyDescent="0.25">
      <c r="A909" s="278" t="s">
        <v>147</v>
      </c>
      <c r="B909" s="279"/>
      <c r="C909" s="116" t="s">
        <v>137</v>
      </c>
      <c r="D909" s="116" t="s">
        <v>52</v>
      </c>
      <c r="E909" s="122" t="s">
        <v>146</v>
      </c>
      <c r="F909" s="123"/>
      <c r="G909" s="121">
        <v>8701520</v>
      </c>
      <c r="H909" s="151">
        <v>0</v>
      </c>
      <c r="I909" s="151">
        <v>4584670</v>
      </c>
      <c r="J909" s="151">
        <v>0</v>
      </c>
      <c r="K909" s="151">
        <v>4851520</v>
      </c>
      <c r="L909" s="152">
        <v>0</v>
      </c>
    </row>
    <row r="910" spans="1:12" ht="23.25" customHeight="1" x14ac:dyDescent="0.25">
      <c r="A910" s="278" t="s">
        <v>97</v>
      </c>
      <c r="B910" s="279"/>
      <c r="C910" s="116" t="s">
        <v>137</v>
      </c>
      <c r="D910" s="116" t="s">
        <v>52</v>
      </c>
      <c r="E910" s="122" t="s">
        <v>146</v>
      </c>
      <c r="F910" s="122" t="s">
        <v>75</v>
      </c>
      <c r="G910" s="121">
        <v>8701520</v>
      </c>
      <c r="H910" s="151">
        <v>0</v>
      </c>
      <c r="I910" s="151">
        <v>4584670</v>
      </c>
      <c r="J910" s="151">
        <v>0</v>
      </c>
      <c r="K910" s="151">
        <v>4851520</v>
      </c>
      <c r="L910" s="152">
        <v>0</v>
      </c>
    </row>
    <row r="911" spans="1:12" ht="15" customHeight="1" x14ac:dyDescent="0.25">
      <c r="A911" s="278" t="s">
        <v>124</v>
      </c>
      <c r="B911" s="279"/>
      <c r="C911" s="116" t="s">
        <v>137</v>
      </c>
      <c r="D911" s="116" t="s">
        <v>52</v>
      </c>
      <c r="E911" s="122" t="s">
        <v>146</v>
      </c>
      <c r="F911" s="122" t="s">
        <v>78</v>
      </c>
      <c r="G911" s="121">
        <v>8701520</v>
      </c>
      <c r="H911" s="151">
        <v>0</v>
      </c>
      <c r="I911" s="151">
        <v>4584670</v>
      </c>
      <c r="J911" s="151">
        <v>0</v>
      </c>
      <c r="K911" s="151">
        <v>4851520</v>
      </c>
      <c r="L911" s="152">
        <v>0</v>
      </c>
    </row>
    <row r="912" spans="1:12" ht="23.25" customHeight="1" x14ac:dyDescent="0.25">
      <c r="A912" s="278" t="s">
        <v>145</v>
      </c>
      <c r="B912" s="279"/>
      <c r="C912" s="116" t="s">
        <v>137</v>
      </c>
      <c r="D912" s="116" t="s">
        <v>52</v>
      </c>
      <c r="E912" s="122" t="s">
        <v>1113</v>
      </c>
      <c r="F912" s="123"/>
      <c r="G912" s="121">
        <v>290000</v>
      </c>
      <c r="H912" s="151">
        <v>0</v>
      </c>
      <c r="I912" s="151">
        <v>290000</v>
      </c>
      <c r="J912" s="151">
        <v>0</v>
      </c>
      <c r="K912" s="151">
        <v>290000</v>
      </c>
      <c r="L912" s="152">
        <v>0</v>
      </c>
    </row>
    <row r="913" spans="1:12" ht="15" customHeight="1" x14ac:dyDescent="0.25">
      <c r="A913" s="278" t="s">
        <v>144</v>
      </c>
      <c r="B913" s="279"/>
      <c r="C913" s="116" t="s">
        <v>137</v>
      </c>
      <c r="D913" s="116" t="s">
        <v>52</v>
      </c>
      <c r="E913" s="122" t="s">
        <v>1114</v>
      </c>
      <c r="F913" s="123"/>
      <c r="G913" s="121">
        <v>290000</v>
      </c>
      <c r="H913" s="151">
        <v>0</v>
      </c>
      <c r="I913" s="151">
        <v>290000</v>
      </c>
      <c r="J913" s="151">
        <v>0</v>
      </c>
      <c r="K913" s="151">
        <v>290000</v>
      </c>
      <c r="L913" s="152">
        <v>0</v>
      </c>
    </row>
    <row r="914" spans="1:12" ht="15" customHeight="1" x14ac:dyDescent="0.25">
      <c r="A914" s="278" t="s">
        <v>103</v>
      </c>
      <c r="B914" s="279"/>
      <c r="C914" s="116" t="s">
        <v>137</v>
      </c>
      <c r="D914" s="116" t="s">
        <v>52</v>
      </c>
      <c r="E914" s="122" t="s">
        <v>1114</v>
      </c>
      <c r="F914" s="122" t="s">
        <v>102</v>
      </c>
      <c r="G914" s="121">
        <v>290000</v>
      </c>
      <c r="H914" s="151">
        <v>0</v>
      </c>
      <c r="I914" s="151">
        <v>290000</v>
      </c>
      <c r="J914" s="151">
        <v>0</v>
      </c>
      <c r="K914" s="151">
        <v>290000</v>
      </c>
      <c r="L914" s="152">
        <v>0</v>
      </c>
    </row>
    <row r="915" spans="1:12" ht="15" customHeight="1" x14ac:dyDescent="0.25">
      <c r="A915" s="278" t="s">
        <v>143</v>
      </c>
      <c r="B915" s="279"/>
      <c r="C915" s="116" t="s">
        <v>137</v>
      </c>
      <c r="D915" s="116" t="s">
        <v>52</v>
      </c>
      <c r="E915" s="122" t="s">
        <v>1114</v>
      </c>
      <c r="F915" s="122" t="s">
        <v>142</v>
      </c>
      <c r="G915" s="121">
        <v>290000</v>
      </c>
      <c r="H915" s="151">
        <v>0</v>
      </c>
      <c r="I915" s="151">
        <v>290000</v>
      </c>
      <c r="J915" s="151">
        <v>0</v>
      </c>
      <c r="K915" s="151">
        <v>290000</v>
      </c>
      <c r="L915" s="152">
        <v>0</v>
      </c>
    </row>
    <row r="916" spans="1:12" ht="23.25" customHeight="1" x14ac:dyDescent="0.25">
      <c r="A916" s="278" t="s">
        <v>141</v>
      </c>
      <c r="B916" s="279"/>
      <c r="C916" s="116" t="s">
        <v>137</v>
      </c>
      <c r="D916" s="116" t="s">
        <v>52</v>
      </c>
      <c r="E916" s="122" t="s">
        <v>1115</v>
      </c>
      <c r="F916" s="123"/>
      <c r="G916" s="121">
        <v>258822000</v>
      </c>
      <c r="H916" s="151">
        <v>0</v>
      </c>
      <c r="I916" s="151">
        <v>258822000</v>
      </c>
      <c r="J916" s="151">
        <v>0</v>
      </c>
      <c r="K916" s="151">
        <v>258822000</v>
      </c>
      <c r="L916" s="152">
        <v>0</v>
      </c>
    </row>
    <row r="917" spans="1:12" ht="34.5" customHeight="1" x14ac:dyDescent="0.25">
      <c r="A917" s="278" t="s">
        <v>140</v>
      </c>
      <c r="B917" s="279"/>
      <c r="C917" s="116" t="s">
        <v>137</v>
      </c>
      <c r="D917" s="116" t="s">
        <v>52</v>
      </c>
      <c r="E917" s="122" t="s">
        <v>1116</v>
      </c>
      <c r="F917" s="123"/>
      <c r="G917" s="121">
        <v>258822000</v>
      </c>
      <c r="H917" s="151">
        <v>0</v>
      </c>
      <c r="I917" s="151">
        <v>258822000</v>
      </c>
      <c r="J917" s="151">
        <v>0</v>
      </c>
      <c r="K917" s="151">
        <v>258822000</v>
      </c>
      <c r="L917" s="152">
        <v>0</v>
      </c>
    </row>
    <row r="918" spans="1:12" ht="23.25" customHeight="1" x14ac:dyDescent="0.25">
      <c r="A918" s="278" t="s">
        <v>97</v>
      </c>
      <c r="B918" s="279"/>
      <c r="C918" s="116" t="s">
        <v>137</v>
      </c>
      <c r="D918" s="116" t="s">
        <v>52</v>
      </c>
      <c r="E918" s="122" t="s">
        <v>1116</v>
      </c>
      <c r="F918" s="122" t="s">
        <v>75</v>
      </c>
      <c r="G918" s="121">
        <v>258822000</v>
      </c>
      <c r="H918" s="151">
        <v>0</v>
      </c>
      <c r="I918" s="151">
        <v>258822000</v>
      </c>
      <c r="J918" s="151">
        <v>0</v>
      </c>
      <c r="K918" s="151">
        <v>258822000</v>
      </c>
      <c r="L918" s="152">
        <v>0</v>
      </c>
    </row>
    <row r="919" spans="1:12" ht="15" customHeight="1" x14ac:dyDescent="0.25">
      <c r="A919" s="278" t="s">
        <v>124</v>
      </c>
      <c r="B919" s="279"/>
      <c r="C919" s="116" t="s">
        <v>137</v>
      </c>
      <c r="D919" s="116" t="s">
        <v>52</v>
      </c>
      <c r="E919" s="122" t="s">
        <v>1116</v>
      </c>
      <c r="F919" s="122" t="s">
        <v>78</v>
      </c>
      <c r="G919" s="121">
        <v>154606000</v>
      </c>
      <c r="H919" s="151">
        <v>0</v>
      </c>
      <c r="I919" s="151">
        <v>154606000</v>
      </c>
      <c r="J919" s="151">
        <v>0</v>
      </c>
      <c r="K919" s="151">
        <v>154606000</v>
      </c>
      <c r="L919" s="152">
        <v>0</v>
      </c>
    </row>
    <row r="920" spans="1:12" ht="15" customHeight="1" x14ac:dyDescent="0.25">
      <c r="A920" s="278" t="s">
        <v>96</v>
      </c>
      <c r="B920" s="279"/>
      <c r="C920" s="116" t="s">
        <v>137</v>
      </c>
      <c r="D920" s="116" t="s">
        <v>52</v>
      </c>
      <c r="E920" s="122" t="s">
        <v>1116</v>
      </c>
      <c r="F920" s="122" t="s">
        <v>92</v>
      </c>
      <c r="G920" s="121">
        <v>104216000</v>
      </c>
      <c r="H920" s="151">
        <v>0</v>
      </c>
      <c r="I920" s="151">
        <v>104216000</v>
      </c>
      <c r="J920" s="151">
        <v>0</v>
      </c>
      <c r="K920" s="151">
        <v>104216000</v>
      </c>
      <c r="L920" s="152">
        <v>0</v>
      </c>
    </row>
    <row r="921" spans="1:12" ht="34.5" customHeight="1" x14ac:dyDescent="0.25">
      <c r="A921" s="278" t="s">
        <v>682</v>
      </c>
      <c r="B921" s="279"/>
      <c r="C921" s="116" t="s">
        <v>137</v>
      </c>
      <c r="D921" s="116" t="s">
        <v>52</v>
      </c>
      <c r="E921" s="122" t="s">
        <v>1117</v>
      </c>
      <c r="F921" s="123"/>
      <c r="G921" s="121">
        <v>30417100</v>
      </c>
      <c r="H921" s="151">
        <v>0</v>
      </c>
      <c r="I921" s="151">
        <v>30417100</v>
      </c>
      <c r="J921" s="151">
        <v>0</v>
      </c>
      <c r="K921" s="151">
        <v>30417100</v>
      </c>
      <c r="L921" s="152">
        <v>0</v>
      </c>
    </row>
    <row r="922" spans="1:12" ht="23.25" customHeight="1" x14ac:dyDescent="0.25">
      <c r="A922" s="278" t="s">
        <v>683</v>
      </c>
      <c r="B922" s="279"/>
      <c r="C922" s="116" t="s">
        <v>137</v>
      </c>
      <c r="D922" s="116" t="s">
        <v>52</v>
      </c>
      <c r="E922" s="122" t="s">
        <v>1118</v>
      </c>
      <c r="F922" s="123"/>
      <c r="G922" s="121">
        <v>1500000</v>
      </c>
      <c r="H922" s="151">
        <v>0</v>
      </c>
      <c r="I922" s="151">
        <v>1500000</v>
      </c>
      <c r="J922" s="151">
        <v>0</v>
      </c>
      <c r="K922" s="151">
        <v>1500000</v>
      </c>
      <c r="L922" s="152">
        <v>0</v>
      </c>
    </row>
    <row r="923" spans="1:12" ht="23.25" customHeight="1" x14ac:dyDescent="0.25">
      <c r="A923" s="278" t="s">
        <v>97</v>
      </c>
      <c r="B923" s="279"/>
      <c r="C923" s="116" t="s">
        <v>137</v>
      </c>
      <c r="D923" s="116" t="s">
        <v>52</v>
      </c>
      <c r="E923" s="122" t="s">
        <v>1118</v>
      </c>
      <c r="F923" s="122" t="s">
        <v>75</v>
      </c>
      <c r="G923" s="121">
        <v>1500000</v>
      </c>
      <c r="H923" s="151">
        <v>0</v>
      </c>
      <c r="I923" s="151">
        <v>1500000</v>
      </c>
      <c r="J923" s="151">
        <v>0</v>
      </c>
      <c r="K923" s="151">
        <v>1500000</v>
      </c>
      <c r="L923" s="152">
        <v>0</v>
      </c>
    </row>
    <row r="924" spans="1:12" ht="15" customHeight="1" x14ac:dyDescent="0.25">
      <c r="A924" s="278" t="s">
        <v>124</v>
      </c>
      <c r="B924" s="279"/>
      <c r="C924" s="116" t="s">
        <v>137</v>
      </c>
      <c r="D924" s="116" t="s">
        <v>52</v>
      </c>
      <c r="E924" s="122" t="s">
        <v>1118</v>
      </c>
      <c r="F924" s="122" t="s">
        <v>78</v>
      </c>
      <c r="G924" s="121">
        <v>1500000</v>
      </c>
      <c r="H924" s="151">
        <v>0</v>
      </c>
      <c r="I924" s="151">
        <v>1500000</v>
      </c>
      <c r="J924" s="151">
        <v>0</v>
      </c>
      <c r="K924" s="151">
        <v>1500000</v>
      </c>
      <c r="L924" s="152">
        <v>0</v>
      </c>
    </row>
    <row r="925" spans="1:12" ht="23.25" customHeight="1" x14ac:dyDescent="0.25">
      <c r="A925" s="278" t="s">
        <v>684</v>
      </c>
      <c r="B925" s="279"/>
      <c r="C925" s="116" t="s">
        <v>137</v>
      </c>
      <c r="D925" s="116" t="s">
        <v>52</v>
      </c>
      <c r="E925" s="122" t="s">
        <v>1119</v>
      </c>
      <c r="F925" s="123"/>
      <c r="G925" s="121">
        <v>28917100</v>
      </c>
      <c r="H925" s="151">
        <v>0</v>
      </c>
      <c r="I925" s="151">
        <v>28917100</v>
      </c>
      <c r="J925" s="151">
        <v>0</v>
      </c>
      <c r="K925" s="151">
        <v>28917100</v>
      </c>
      <c r="L925" s="152">
        <v>0</v>
      </c>
    </row>
    <row r="926" spans="1:12" ht="23.25" customHeight="1" x14ac:dyDescent="0.25">
      <c r="A926" s="278" t="s">
        <v>97</v>
      </c>
      <c r="B926" s="279"/>
      <c r="C926" s="116" t="s">
        <v>137</v>
      </c>
      <c r="D926" s="116" t="s">
        <v>52</v>
      </c>
      <c r="E926" s="122" t="s">
        <v>1119</v>
      </c>
      <c r="F926" s="122" t="s">
        <v>75</v>
      </c>
      <c r="G926" s="121">
        <v>28917100</v>
      </c>
      <c r="H926" s="151">
        <v>0</v>
      </c>
      <c r="I926" s="151">
        <v>28917100</v>
      </c>
      <c r="J926" s="151">
        <v>0</v>
      </c>
      <c r="K926" s="151">
        <v>28917100</v>
      </c>
      <c r="L926" s="152">
        <v>0</v>
      </c>
    </row>
    <row r="927" spans="1:12" ht="15" customHeight="1" x14ac:dyDescent="0.25">
      <c r="A927" s="278" t="s">
        <v>124</v>
      </c>
      <c r="B927" s="279"/>
      <c r="C927" s="116" t="s">
        <v>137</v>
      </c>
      <c r="D927" s="116" t="s">
        <v>52</v>
      </c>
      <c r="E927" s="122" t="s">
        <v>1119</v>
      </c>
      <c r="F927" s="122" t="s">
        <v>78</v>
      </c>
      <c r="G927" s="121">
        <v>28917100</v>
      </c>
      <c r="H927" s="151">
        <v>0</v>
      </c>
      <c r="I927" s="151">
        <v>28917100</v>
      </c>
      <c r="J927" s="151">
        <v>0</v>
      </c>
      <c r="K927" s="151">
        <v>28917100</v>
      </c>
      <c r="L927" s="152">
        <v>0</v>
      </c>
    </row>
    <row r="928" spans="1:12" ht="23.25" customHeight="1" x14ac:dyDescent="0.25">
      <c r="A928" s="278" t="s">
        <v>1120</v>
      </c>
      <c r="B928" s="279"/>
      <c r="C928" s="116" t="s">
        <v>137</v>
      </c>
      <c r="D928" s="116" t="s">
        <v>52</v>
      </c>
      <c r="E928" s="122" t="s">
        <v>1121</v>
      </c>
      <c r="F928" s="122"/>
      <c r="G928" s="121">
        <v>1944720</v>
      </c>
      <c r="H928" s="151">
        <v>0</v>
      </c>
      <c r="I928" s="151">
        <v>0</v>
      </c>
      <c r="J928" s="151">
        <v>0</v>
      </c>
      <c r="K928" s="151">
        <v>0</v>
      </c>
      <c r="L928" s="152">
        <v>0</v>
      </c>
    </row>
    <row r="929" spans="1:12" ht="15" customHeight="1" x14ac:dyDescent="0.25">
      <c r="A929" s="278" t="s">
        <v>1122</v>
      </c>
      <c r="B929" s="279"/>
      <c r="C929" s="116" t="s">
        <v>137</v>
      </c>
      <c r="D929" s="116" t="s">
        <v>52</v>
      </c>
      <c r="E929" s="122" t="s">
        <v>1123</v>
      </c>
      <c r="F929" s="123"/>
      <c r="G929" s="121">
        <v>1944720</v>
      </c>
      <c r="H929" s="151">
        <v>0</v>
      </c>
      <c r="I929" s="151">
        <v>0</v>
      </c>
      <c r="J929" s="151">
        <v>0</v>
      </c>
      <c r="K929" s="151">
        <v>0</v>
      </c>
      <c r="L929" s="152">
        <v>0</v>
      </c>
    </row>
    <row r="930" spans="1:12" ht="23.25" customHeight="1" x14ac:dyDescent="0.25">
      <c r="A930" s="278" t="s">
        <v>1124</v>
      </c>
      <c r="B930" s="279"/>
      <c r="C930" s="116" t="s">
        <v>137</v>
      </c>
      <c r="D930" s="116" t="s">
        <v>52</v>
      </c>
      <c r="E930" s="122" t="s">
        <v>1125</v>
      </c>
      <c r="F930" s="123"/>
      <c r="G930" s="121">
        <v>1944720</v>
      </c>
      <c r="H930" s="151">
        <v>0</v>
      </c>
      <c r="I930" s="151">
        <v>0</v>
      </c>
      <c r="J930" s="151">
        <v>0</v>
      </c>
      <c r="K930" s="151">
        <v>0</v>
      </c>
      <c r="L930" s="152">
        <v>0</v>
      </c>
    </row>
    <row r="931" spans="1:12" ht="23.25" customHeight="1" x14ac:dyDescent="0.25">
      <c r="A931" s="278" t="s">
        <v>97</v>
      </c>
      <c r="B931" s="279"/>
      <c r="C931" s="116" t="s">
        <v>137</v>
      </c>
      <c r="D931" s="116" t="s">
        <v>52</v>
      </c>
      <c r="E931" s="122" t="s">
        <v>1125</v>
      </c>
      <c r="F931" s="122" t="s">
        <v>75</v>
      </c>
      <c r="G931" s="121">
        <v>1944720</v>
      </c>
      <c r="H931" s="151">
        <v>0</v>
      </c>
      <c r="I931" s="151">
        <v>0</v>
      </c>
      <c r="J931" s="151">
        <v>0</v>
      </c>
      <c r="K931" s="151">
        <v>0</v>
      </c>
      <c r="L931" s="152">
        <v>0</v>
      </c>
    </row>
    <row r="932" spans="1:12" ht="15" customHeight="1" x14ac:dyDescent="0.25">
      <c r="A932" s="278" t="s">
        <v>124</v>
      </c>
      <c r="B932" s="279"/>
      <c r="C932" s="116" t="s">
        <v>137</v>
      </c>
      <c r="D932" s="116" t="s">
        <v>52</v>
      </c>
      <c r="E932" s="122" t="s">
        <v>1125</v>
      </c>
      <c r="F932" s="122" t="s">
        <v>78</v>
      </c>
      <c r="G932" s="121">
        <v>1944720</v>
      </c>
      <c r="H932" s="151">
        <v>0</v>
      </c>
      <c r="I932" s="151">
        <v>0</v>
      </c>
      <c r="J932" s="151">
        <v>0</v>
      </c>
      <c r="K932" s="151">
        <v>0</v>
      </c>
      <c r="L932" s="152">
        <v>0</v>
      </c>
    </row>
    <row r="933" spans="1:12" ht="15" customHeight="1" x14ac:dyDescent="0.25">
      <c r="A933" s="278" t="s">
        <v>307</v>
      </c>
      <c r="B933" s="279"/>
      <c r="C933" s="116" t="s">
        <v>137</v>
      </c>
      <c r="D933" s="116" t="s">
        <v>52</v>
      </c>
      <c r="E933" s="116" t="s">
        <v>306</v>
      </c>
      <c r="F933" s="116"/>
      <c r="G933" s="121">
        <v>3500000</v>
      </c>
      <c r="H933" s="151">
        <v>0</v>
      </c>
      <c r="I933" s="151">
        <v>3500000</v>
      </c>
      <c r="J933" s="151">
        <v>0</v>
      </c>
      <c r="K933" s="151">
        <v>3500000</v>
      </c>
      <c r="L933" s="152">
        <v>0</v>
      </c>
    </row>
    <row r="934" spans="1:12" ht="23.25" customHeight="1" x14ac:dyDescent="0.25">
      <c r="A934" s="278" t="s">
        <v>305</v>
      </c>
      <c r="B934" s="279"/>
      <c r="C934" s="116" t="s">
        <v>137</v>
      </c>
      <c r="D934" s="116" t="s">
        <v>52</v>
      </c>
      <c r="E934" s="122" t="s">
        <v>304</v>
      </c>
      <c r="F934" s="122"/>
      <c r="G934" s="121">
        <v>3500000</v>
      </c>
      <c r="H934" s="151">
        <v>0</v>
      </c>
      <c r="I934" s="151">
        <v>3500000</v>
      </c>
      <c r="J934" s="151">
        <v>0</v>
      </c>
      <c r="K934" s="151">
        <v>3500000</v>
      </c>
      <c r="L934" s="152">
        <v>0</v>
      </c>
    </row>
    <row r="935" spans="1:12" ht="23.25" customHeight="1" x14ac:dyDescent="0.25">
      <c r="A935" s="278" t="s">
        <v>1044</v>
      </c>
      <c r="B935" s="279"/>
      <c r="C935" s="116" t="s">
        <v>137</v>
      </c>
      <c r="D935" s="116" t="s">
        <v>52</v>
      </c>
      <c r="E935" s="122" t="s">
        <v>303</v>
      </c>
      <c r="F935" s="123"/>
      <c r="G935" s="121">
        <v>3500000</v>
      </c>
      <c r="H935" s="151">
        <v>0</v>
      </c>
      <c r="I935" s="151">
        <v>3500000</v>
      </c>
      <c r="J935" s="151">
        <v>0</v>
      </c>
      <c r="K935" s="151">
        <v>3500000</v>
      </c>
      <c r="L935" s="152">
        <v>0</v>
      </c>
    </row>
    <row r="936" spans="1:12" ht="34.5" customHeight="1" x14ac:dyDescent="0.25">
      <c r="A936" s="278" t="s">
        <v>302</v>
      </c>
      <c r="B936" s="279"/>
      <c r="C936" s="116" t="s">
        <v>137</v>
      </c>
      <c r="D936" s="116" t="s">
        <v>52</v>
      </c>
      <c r="E936" s="122" t="s">
        <v>301</v>
      </c>
      <c r="F936" s="123"/>
      <c r="G936" s="121">
        <v>3500000</v>
      </c>
      <c r="H936" s="151">
        <v>0</v>
      </c>
      <c r="I936" s="151">
        <v>3500000</v>
      </c>
      <c r="J936" s="151">
        <v>0</v>
      </c>
      <c r="K936" s="151">
        <v>3500000</v>
      </c>
      <c r="L936" s="152">
        <v>0</v>
      </c>
    </row>
    <row r="937" spans="1:12" ht="23.25" customHeight="1" x14ac:dyDescent="0.25">
      <c r="A937" s="278" t="s">
        <v>107</v>
      </c>
      <c r="B937" s="279"/>
      <c r="C937" s="116" t="s">
        <v>137</v>
      </c>
      <c r="D937" s="116" t="s">
        <v>52</v>
      </c>
      <c r="E937" s="122" t="s">
        <v>301</v>
      </c>
      <c r="F937" s="122" t="s">
        <v>106</v>
      </c>
      <c r="G937" s="121">
        <v>3500000</v>
      </c>
      <c r="H937" s="151">
        <v>0</v>
      </c>
      <c r="I937" s="151">
        <v>3500000</v>
      </c>
      <c r="J937" s="151">
        <v>0</v>
      </c>
      <c r="K937" s="151">
        <v>3500000</v>
      </c>
      <c r="L937" s="152">
        <v>0</v>
      </c>
    </row>
    <row r="938" spans="1:12" ht="23.25" customHeight="1" x14ac:dyDescent="0.25">
      <c r="A938" s="278" t="s">
        <v>105</v>
      </c>
      <c r="B938" s="279"/>
      <c r="C938" s="116" t="s">
        <v>137</v>
      </c>
      <c r="D938" s="116" t="s">
        <v>52</v>
      </c>
      <c r="E938" s="122" t="s">
        <v>301</v>
      </c>
      <c r="F938" s="122" t="s">
        <v>104</v>
      </c>
      <c r="G938" s="121">
        <v>3500000</v>
      </c>
      <c r="H938" s="151">
        <v>0</v>
      </c>
      <c r="I938" s="151">
        <v>3500000</v>
      </c>
      <c r="J938" s="151">
        <v>0</v>
      </c>
      <c r="K938" s="151">
        <v>3500000</v>
      </c>
      <c r="L938" s="152">
        <v>0</v>
      </c>
    </row>
    <row r="939" spans="1:12" ht="23.25" customHeight="1" x14ac:dyDescent="0.25">
      <c r="A939" s="278" t="s">
        <v>265</v>
      </c>
      <c r="B939" s="279"/>
      <c r="C939" s="116" t="s">
        <v>137</v>
      </c>
      <c r="D939" s="116" t="s">
        <v>52</v>
      </c>
      <c r="E939" s="116" t="s">
        <v>264</v>
      </c>
      <c r="F939" s="116"/>
      <c r="G939" s="121">
        <v>134375680</v>
      </c>
      <c r="H939" s="151">
        <v>0</v>
      </c>
      <c r="I939" s="151">
        <v>359539100</v>
      </c>
      <c r="J939" s="151">
        <v>0</v>
      </c>
      <c r="K939" s="151">
        <v>0</v>
      </c>
      <c r="L939" s="152">
        <v>0</v>
      </c>
    </row>
    <row r="940" spans="1:12" ht="23.25" customHeight="1" x14ac:dyDescent="0.25">
      <c r="A940" s="278" t="s">
        <v>795</v>
      </c>
      <c r="B940" s="279"/>
      <c r="C940" s="116" t="s">
        <v>137</v>
      </c>
      <c r="D940" s="116" t="s">
        <v>52</v>
      </c>
      <c r="E940" s="122" t="s">
        <v>796</v>
      </c>
      <c r="F940" s="122"/>
      <c r="G940" s="121">
        <v>134375680</v>
      </c>
      <c r="H940" s="151">
        <v>0</v>
      </c>
      <c r="I940" s="151">
        <v>359539100</v>
      </c>
      <c r="J940" s="151">
        <v>0</v>
      </c>
      <c r="K940" s="151">
        <v>0</v>
      </c>
      <c r="L940" s="152">
        <v>0</v>
      </c>
    </row>
    <row r="941" spans="1:12" ht="23.25" customHeight="1" x14ac:dyDescent="0.25">
      <c r="A941" s="278" t="s">
        <v>797</v>
      </c>
      <c r="B941" s="279"/>
      <c r="C941" s="116" t="s">
        <v>137</v>
      </c>
      <c r="D941" s="116" t="s">
        <v>52</v>
      </c>
      <c r="E941" s="122" t="s">
        <v>798</v>
      </c>
      <c r="F941" s="123"/>
      <c r="G941" s="121">
        <v>14076810</v>
      </c>
      <c r="H941" s="151">
        <v>0</v>
      </c>
      <c r="I941" s="151">
        <v>0</v>
      </c>
      <c r="J941" s="151">
        <v>0</v>
      </c>
      <c r="K941" s="151">
        <v>0</v>
      </c>
      <c r="L941" s="152">
        <v>0</v>
      </c>
    </row>
    <row r="942" spans="1:12" ht="23.25" customHeight="1" x14ac:dyDescent="0.25">
      <c r="A942" s="278" t="s">
        <v>1045</v>
      </c>
      <c r="B942" s="279"/>
      <c r="C942" s="116" t="s">
        <v>137</v>
      </c>
      <c r="D942" s="116" t="s">
        <v>52</v>
      </c>
      <c r="E942" s="122" t="s">
        <v>1046</v>
      </c>
      <c r="F942" s="123"/>
      <c r="G942" s="121">
        <v>14076810</v>
      </c>
      <c r="H942" s="151">
        <v>0</v>
      </c>
      <c r="I942" s="151">
        <v>0</v>
      </c>
      <c r="J942" s="151">
        <v>0</v>
      </c>
      <c r="K942" s="151">
        <v>0</v>
      </c>
      <c r="L942" s="152">
        <v>0</v>
      </c>
    </row>
    <row r="943" spans="1:12" ht="23.25" customHeight="1" x14ac:dyDescent="0.25">
      <c r="A943" s="278" t="s">
        <v>263</v>
      </c>
      <c r="B943" s="279"/>
      <c r="C943" s="116" t="s">
        <v>137</v>
      </c>
      <c r="D943" s="116" t="s">
        <v>52</v>
      </c>
      <c r="E943" s="122" t="s">
        <v>1046</v>
      </c>
      <c r="F943" s="122" t="s">
        <v>262</v>
      </c>
      <c r="G943" s="121">
        <v>14076810</v>
      </c>
      <c r="H943" s="151">
        <v>0</v>
      </c>
      <c r="I943" s="151">
        <v>0</v>
      </c>
      <c r="J943" s="151">
        <v>0</v>
      </c>
      <c r="K943" s="151">
        <v>0</v>
      </c>
      <c r="L943" s="152">
        <v>0</v>
      </c>
    </row>
    <row r="944" spans="1:12" ht="15" customHeight="1" x14ac:dyDescent="0.25">
      <c r="A944" s="278" t="s">
        <v>261</v>
      </c>
      <c r="B944" s="279"/>
      <c r="C944" s="116" t="s">
        <v>137</v>
      </c>
      <c r="D944" s="116" t="s">
        <v>52</v>
      </c>
      <c r="E944" s="122" t="s">
        <v>1046</v>
      </c>
      <c r="F944" s="122" t="s">
        <v>260</v>
      </c>
      <c r="G944" s="121">
        <v>14076810</v>
      </c>
      <c r="H944" s="151">
        <v>0</v>
      </c>
      <c r="I944" s="151">
        <v>0</v>
      </c>
      <c r="J944" s="151">
        <v>0</v>
      </c>
      <c r="K944" s="151">
        <v>0</v>
      </c>
      <c r="L944" s="152">
        <v>0</v>
      </c>
    </row>
    <row r="945" spans="1:12" ht="15" customHeight="1" x14ac:dyDescent="0.25">
      <c r="A945" s="278" t="s">
        <v>1047</v>
      </c>
      <c r="B945" s="279"/>
      <c r="C945" s="116" t="s">
        <v>137</v>
      </c>
      <c r="D945" s="116" t="s">
        <v>52</v>
      </c>
      <c r="E945" s="122" t="s">
        <v>1048</v>
      </c>
      <c r="F945" s="123"/>
      <c r="G945" s="121">
        <v>120298870</v>
      </c>
      <c r="H945" s="151">
        <v>0</v>
      </c>
      <c r="I945" s="151">
        <v>359539100</v>
      </c>
      <c r="J945" s="151">
        <v>0</v>
      </c>
      <c r="K945" s="151">
        <v>0</v>
      </c>
      <c r="L945" s="152">
        <v>0</v>
      </c>
    </row>
    <row r="946" spans="1:12" ht="15" customHeight="1" x14ac:dyDescent="0.25">
      <c r="A946" s="278" t="s">
        <v>1049</v>
      </c>
      <c r="B946" s="279"/>
      <c r="C946" s="116" t="s">
        <v>137</v>
      </c>
      <c r="D946" s="116" t="s">
        <v>52</v>
      </c>
      <c r="E946" s="122" t="s">
        <v>1050</v>
      </c>
      <c r="F946" s="123"/>
      <c r="G946" s="121">
        <v>120298870</v>
      </c>
      <c r="H946" s="151">
        <v>0</v>
      </c>
      <c r="I946" s="151">
        <v>359539100</v>
      </c>
      <c r="J946" s="151">
        <v>0</v>
      </c>
      <c r="K946" s="151">
        <v>0</v>
      </c>
      <c r="L946" s="152">
        <v>0</v>
      </c>
    </row>
    <row r="947" spans="1:12" ht="23.25" customHeight="1" x14ac:dyDescent="0.25">
      <c r="A947" s="278" t="s">
        <v>263</v>
      </c>
      <c r="B947" s="279"/>
      <c r="C947" s="116" t="s">
        <v>137</v>
      </c>
      <c r="D947" s="116" t="s">
        <v>52</v>
      </c>
      <c r="E947" s="122" t="s">
        <v>1050</v>
      </c>
      <c r="F947" s="122" t="s">
        <v>262</v>
      </c>
      <c r="G947" s="121">
        <v>120298870</v>
      </c>
      <c r="H947" s="151">
        <v>0</v>
      </c>
      <c r="I947" s="151">
        <v>359539100</v>
      </c>
      <c r="J947" s="151">
        <v>0</v>
      </c>
      <c r="K947" s="151">
        <v>0</v>
      </c>
      <c r="L947" s="152">
        <v>0</v>
      </c>
    </row>
    <row r="948" spans="1:12" ht="15" customHeight="1" x14ac:dyDescent="0.25">
      <c r="A948" s="278" t="s">
        <v>261</v>
      </c>
      <c r="B948" s="279"/>
      <c r="C948" s="116" t="s">
        <v>137</v>
      </c>
      <c r="D948" s="116" t="s">
        <v>52</v>
      </c>
      <c r="E948" s="122" t="s">
        <v>1050</v>
      </c>
      <c r="F948" s="122" t="s">
        <v>260</v>
      </c>
      <c r="G948" s="121">
        <v>120298870</v>
      </c>
      <c r="H948" s="151">
        <v>0</v>
      </c>
      <c r="I948" s="151">
        <v>359539100</v>
      </c>
      <c r="J948" s="151">
        <v>0</v>
      </c>
      <c r="K948" s="151">
        <v>0</v>
      </c>
      <c r="L948" s="152">
        <v>0</v>
      </c>
    </row>
    <row r="949" spans="1:12" ht="15" customHeight="1" x14ac:dyDescent="0.25">
      <c r="A949" s="278" t="s">
        <v>287</v>
      </c>
      <c r="B949" s="279"/>
      <c r="C949" s="116" t="s">
        <v>137</v>
      </c>
      <c r="D949" s="116" t="s">
        <v>52</v>
      </c>
      <c r="E949" s="116" t="s">
        <v>286</v>
      </c>
      <c r="F949" s="116"/>
      <c r="G949" s="121">
        <v>3000000</v>
      </c>
      <c r="H949" s="151">
        <v>0</v>
      </c>
      <c r="I949" s="151">
        <v>3000000</v>
      </c>
      <c r="J949" s="151">
        <v>0</v>
      </c>
      <c r="K949" s="151">
        <v>3000000</v>
      </c>
      <c r="L949" s="152">
        <v>0</v>
      </c>
    </row>
    <row r="950" spans="1:12" ht="15" customHeight="1" x14ac:dyDescent="0.25">
      <c r="A950" s="278" t="s">
        <v>664</v>
      </c>
      <c r="B950" s="279"/>
      <c r="C950" s="116" t="s">
        <v>137</v>
      </c>
      <c r="D950" s="116" t="s">
        <v>52</v>
      </c>
      <c r="E950" s="122" t="s">
        <v>300</v>
      </c>
      <c r="F950" s="123"/>
      <c r="G950" s="121">
        <v>3000000</v>
      </c>
      <c r="H950" s="151">
        <v>0</v>
      </c>
      <c r="I950" s="151">
        <v>3000000</v>
      </c>
      <c r="J950" s="151">
        <v>0</v>
      </c>
      <c r="K950" s="151">
        <v>3000000</v>
      </c>
      <c r="L950" s="152">
        <v>0</v>
      </c>
    </row>
    <row r="951" spans="1:12" ht="23.25" customHeight="1" x14ac:dyDescent="0.25">
      <c r="A951" s="278" t="s">
        <v>107</v>
      </c>
      <c r="B951" s="279"/>
      <c r="C951" s="116" t="s">
        <v>137</v>
      </c>
      <c r="D951" s="116" t="s">
        <v>52</v>
      </c>
      <c r="E951" s="122" t="s">
        <v>300</v>
      </c>
      <c r="F951" s="122" t="s">
        <v>106</v>
      </c>
      <c r="G951" s="121">
        <v>3000000</v>
      </c>
      <c r="H951" s="151">
        <v>0</v>
      </c>
      <c r="I951" s="151">
        <v>3000000</v>
      </c>
      <c r="J951" s="151">
        <v>0</v>
      </c>
      <c r="K951" s="151">
        <v>3000000</v>
      </c>
      <c r="L951" s="152">
        <v>0</v>
      </c>
    </row>
    <row r="952" spans="1:12" ht="23.25" customHeight="1" x14ac:dyDescent="0.25">
      <c r="A952" s="278" t="s">
        <v>105</v>
      </c>
      <c r="B952" s="279"/>
      <c r="C952" s="116" t="s">
        <v>137</v>
      </c>
      <c r="D952" s="116" t="s">
        <v>52</v>
      </c>
      <c r="E952" s="122" t="s">
        <v>300</v>
      </c>
      <c r="F952" s="122" t="s">
        <v>104</v>
      </c>
      <c r="G952" s="121">
        <v>3000000</v>
      </c>
      <c r="H952" s="151">
        <v>0</v>
      </c>
      <c r="I952" s="151">
        <v>3000000</v>
      </c>
      <c r="J952" s="151">
        <v>0</v>
      </c>
      <c r="K952" s="151">
        <v>3000000</v>
      </c>
      <c r="L952" s="152">
        <v>0</v>
      </c>
    </row>
    <row r="953" spans="1:12" ht="15" customHeight="1" x14ac:dyDescent="0.25">
      <c r="A953" s="285" t="s">
        <v>785</v>
      </c>
      <c r="B953" s="286"/>
      <c r="C953" s="175" t="s">
        <v>178</v>
      </c>
      <c r="D953" s="175"/>
      <c r="E953" s="175"/>
      <c r="F953" s="175"/>
      <c r="G953" s="176">
        <v>260543900</v>
      </c>
      <c r="H953" s="153">
        <v>209896000</v>
      </c>
      <c r="I953" s="153">
        <v>265603630</v>
      </c>
      <c r="J953" s="153">
        <v>209896000</v>
      </c>
      <c r="K953" s="153">
        <v>210355640</v>
      </c>
      <c r="L953" s="154">
        <v>155367000</v>
      </c>
    </row>
    <row r="954" spans="1:12" ht="15" customHeight="1" x14ac:dyDescent="0.25">
      <c r="A954" s="278" t="s">
        <v>299</v>
      </c>
      <c r="B954" s="279"/>
      <c r="C954" s="116" t="s">
        <v>178</v>
      </c>
      <c r="D954" s="116" t="s">
        <v>52</v>
      </c>
      <c r="E954" s="117"/>
      <c r="F954" s="117"/>
      <c r="G954" s="121">
        <v>29472000</v>
      </c>
      <c r="H954" s="151">
        <v>0</v>
      </c>
      <c r="I954" s="151">
        <v>29472000</v>
      </c>
      <c r="J954" s="151">
        <v>0</v>
      </c>
      <c r="K954" s="151">
        <v>29472000</v>
      </c>
      <c r="L954" s="152">
        <v>0</v>
      </c>
    </row>
    <row r="955" spans="1:12" ht="15" customHeight="1" x14ac:dyDescent="0.25">
      <c r="A955" s="278" t="s">
        <v>122</v>
      </c>
      <c r="B955" s="279"/>
      <c r="C955" s="116" t="s">
        <v>178</v>
      </c>
      <c r="D955" s="116" t="s">
        <v>52</v>
      </c>
      <c r="E955" s="116" t="s">
        <v>121</v>
      </c>
      <c r="F955" s="116"/>
      <c r="G955" s="121">
        <v>29472000</v>
      </c>
      <c r="H955" s="151">
        <v>0</v>
      </c>
      <c r="I955" s="151">
        <v>29472000</v>
      </c>
      <c r="J955" s="151">
        <v>0</v>
      </c>
      <c r="K955" s="151">
        <v>29472000</v>
      </c>
      <c r="L955" s="152">
        <v>0</v>
      </c>
    </row>
    <row r="956" spans="1:12" ht="15" customHeight="1" x14ac:dyDescent="0.25">
      <c r="A956" s="278" t="s">
        <v>295</v>
      </c>
      <c r="B956" s="279"/>
      <c r="C956" s="116" t="s">
        <v>178</v>
      </c>
      <c r="D956" s="116" t="s">
        <v>52</v>
      </c>
      <c r="E956" s="122" t="s">
        <v>294</v>
      </c>
      <c r="F956" s="122"/>
      <c r="G956" s="121">
        <v>29472000</v>
      </c>
      <c r="H956" s="151">
        <v>0</v>
      </c>
      <c r="I956" s="151">
        <v>29472000</v>
      </c>
      <c r="J956" s="151">
        <v>0</v>
      </c>
      <c r="K956" s="151">
        <v>29472000</v>
      </c>
      <c r="L956" s="152">
        <v>0</v>
      </c>
    </row>
    <row r="957" spans="1:12" ht="34.5" customHeight="1" x14ac:dyDescent="0.25">
      <c r="A957" s="278" t="s">
        <v>298</v>
      </c>
      <c r="B957" s="279"/>
      <c r="C957" s="116" t="s">
        <v>178</v>
      </c>
      <c r="D957" s="116" t="s">
        <v>52</v>
      </c>
      <c r="E957" s="122" t="s">
        <v>1051</v>
      </c>
      <c r="F957" s="123"/>
      <c r="G957" s="121">
        <v>29472000</v>
      </c>
      <c r="H957" s="151">
        <v>0</v>
      </c>
      <c r="I957" s="151">
        <v>29472000</v>
      </c>
      <c r="J957" s="151">
        <v>0</v>
      </c>
      <c r="K957" s="151">
        <v>29472000</v>
      </c>
      <c r="L957" s="152">
        <v>0</v>
      </c>
    </row>
    <row r="958" spans="1:12" ht="23.25" customHeight="1" x14ac:dyDescent="0.25">
      <c r="A958" s="278" t="s">
        <v>297</v>
      </c>
      <c r="B958" s="279"/>
      <c r="C958" s="116" t="s">
        <v>178</v>
      </c>
      <c r="D958" s="116" t="s">
        <v>52</v>
      </c>
      <c r="E958" s="122" t="s">
        <v>1052</v>
      </c>
      <c r="F958" s="123"/>
      <c r="G958" s="121">
        <v>29472000</v>
      </c>
      <c r="H958" s="151">
        <v>0</v>
      </c>
      <c r="I958" s="151">
        <v>29472000</v>
      </c>
      <c r="J958" s="151">
        <v>0</v>
      </c>
      <c r="K958" s="151">
        <v>29472000</v>
      </c>
      <c r="L958" s="152">
        <v>0</v>
      </c>
    </row>
    <row r="959" spans="1:12" ht="15" customHeight="1" x14ac:dyDescent="0.25">
      <c r="A959" s="278" t="s">
        <v>103</v>
      </c>
      <c r="B959" s="279"/>
      <c r="C959" s="116" t="s">
        <v>178</v>
      </c>
      <c r="D959" s="116" t="s">
        <v>52</v>
      </c>
      <c r="E959" s="122" t="s">
        <v>1052</v>
      </c>
      <c r="F959" s="122" t="s">
        <v>102</v>
      </c>
      <c r="G959" s="121">
        <v>29472000</v>
      </c>
      <c r="H959" s="151">
        <v>0</v>
      </c>
      <c r="I959" s="151">
        <v>29472000</v>
      </c>
      <c r="J959" s="151">
        <v>0</v>
      </c>
      <c r="K959" s="151">
        <v>29472000</v>
      </c>
      <c r="L959" s="152">
        <v>0</v>
      </c>
    </row>
    <row r="960" spans="1:12" ht="23.25" customHeight="1" x14ac:dyDescent="0.25">
      <c r="A960" s="278" t="s">
        <v>276</v>
      </c>
      <c r="B960" s="279"/>
      <c r="C960" s="116" t="s">
        <v>178</v>
      </c>
      <c r="D960" s="116" t="s">
        <v>52</v>
      </c>
      <c r="E960" s="122" t="s">
        <v>1052</v>
      </c>
      <c r="F960" s="122" t="s">
        <v>274</v>
      </c>
      <c r="G960" s="121">
        <v>29472000</v>
      </c>
      <c r="H960" s="151">
        <v>0</v>
      </c>
      <c r="I960" s="151">
        <v>29472000</v>
      </c>
      <c r="J960" s="151">
        <v>0</v>
      </c>
      <c r="K960" s="151">
        <v>29472000</v>
      </c>
      <c r="L960" s="152">
        <v>0</v>
      </c>
    </row>
    <row r="961" spans="1:12" ht="15" customHeight="1" x14ac:dyDescent="0.25">
      <c r="A961" s="278" t="s">
        <v>296</v>
      </c>
      <c r="B961" s="279"/>
      <c r="C961" s="116" t="s">
        <v>178</v>
      </c>
      <c r="D961" s="116" t="s">
        <v>84</v>
      </c>
      <c r="E961" s="117"/>
      <c r="F961" s="117"/>
      <c r="G961" s="121">
        <v>8350000</v>
      </c>
      <c r="H961" s="151">
        <v>0</v>
      </c>
      <c r="I961" s="151">
        <v>8300000</v>
      </c>
      <c r="J961" s="151">
        <v>0</v>
      </c>
      <c r="K961" s="151">
        <v>10730000</v>
      </c>
      <c r="L961" s="152">
        <v>2430000</v>
      </c>
    </row>
    <row r="962" spans="1:12" ht="15" customHeight="1" x14ac:dyDescent="0.25">
      <c r="A962" s="278" t="s">
        <v>284</v>
      </c>
      <c r="B962" s="279"/>
      <c r="C962" s="116" t="s">
        <v>178</v>
      </c>
      <c r="D962" s="116" t="s">
        <v>84</v>
      </c>
      <c r="E962" s="116" t="s">
        <v>283</v>
      </c>
      <c r="F962" s="116"/>
      <c r="G962" s="121">
        <v>50000</v>
      </c>
      <c r="H962" s="151">
        <v>0</v>
      </c>
      <c r="I962" s="151">
        <v>0</v>
      </c>
      <c r="J962" s="151">
        <v>0</v>
      </c>
      <c r="K962" s="151">
        <v>2430000</v>
      </c>
      <c r="L962" s="152">
        <v>2430000</v>
      </c>
    </row>
    <row r="963" spans="1:12" ht="15" customHeight="1" x14ac:dyDescent="0.25">
      <c r="A963" s="278" t="s">
        <v>293</v>
      </c>
      <c r="B963" s="279"/>
      <c r="C963" s="116" t="s">
        <v>178</v>
      </c>
      <c r="D963" s="116" t="s">
        <v>84</v>
      </c>
      <c r="E963" s="122" t="s">
        <v>292</v>
      </c>
      <c r="F963" s="122"/>
      <c r="G963" s="121">
        <v>50000</v>
      </c>
      <c r="H963" s="151">
        <v>0</v>
      </c>
      <c r="I963" s="151">
        <v>0</v>
      </c>
      <c r="J963" s="151">
        <v>0</v>
      </c>
      <c r="K963" s="151">
        <v>0</v>
      </c>
      <c r="L963" s="152">
        <v>0</v>
      </c>
    </row>
    <row r="964" spans="1:12" ht="34.5" customHeight="1" x14ac:dyDescent="0.25">
      <c r="A964" s="278" t="s">
        <v>291</v>
      </c>
      <c r="B964" s="279"/>
      <c r="C964" s="116" t="s">
        <v>178</v>
      </c>
      <c r="D964" s="116" t="s">
        <v>84</v>
      </c>
      <c r="E964" s="122" t="s">
        <v>290</v>
      </c>
      <c r="F964" s="123"/>
      <c r="G964" s="121">
        <v>50000</v>
      </c>
      <c r="H964" s="151">
        <v>0</v>
      </c>
      <c r="I964" s="151">
        <v>0</v>
      </c>
      <c r="J964" s="151">
        <v>0</v>
      </c>
      <c r="K964" s="151">
        <v>0</v>
      </c>
      <c r="L964" s="152">
        <v>0</v>
      </c>
    </row>
    <row r="965" spans="1:12" ht="23.25" customHeight="1" x14ac:dyDescent="0.25">
      <c r="A965" s="278" t="s">
        <v>289</v>
      </c>
      <c r="B965" s="279"/>
      <c r="C965" s="116" t="s">
        <v>178</v>
      </c>
      <c r="D965" s="116" t="s">
        <v>84</v>
      </c>
      <c r="E965" s="122" t="s">
        <v>288</v>
      </c>
      <c r="F965" s="123"/>
      <c r="G965" s="121">
        <v>50000</v>
      </c>
      <c r="H965" s="151">
        <v>0</v>
      </c>
      <c r="I965" s="151">
        <v>0</v>
      </c>
      <c r="J965" s="151">
        <v>0</v>
      </c>
      <c r="K965" s="151">
        <v>0</v>
      </c>
      <c r="L965" s="152">
        <v>0</v>
      </c>
    </row>
    <row r="966" spans="1:12" ht="15" customHeight="1" x14ac:dyDescent="0.25">
      <c r="A966" s="278" t="s">
        <v>103</v>
      </c>
      <c r="B966" s="279"/>
      <c r="C966" s="116" t="s">
        <v>178</v>
      </c>
      <c r="D966" s="116" t="s">
        <v>84</v>
      </c>
      <c r="E966" s="122" t="s">
        <v>288</v>
      </c>
      <c r="F966" s="122" t="s">
        <v>102</v>
      </c>
      <c r="G966" s="121">
        <v>50000</v>
      </c>
      <c r="H966" s="151">
        <v>0</v>
      </c>
      <c r="I966" s="151">
        <v>0</v>
      </c>
      <c r="J966" s="151">
        <v>0</v>
      </c>
      <c r="K966" s="151">
        <v>0</v>
      </c>
      <c r="L966" s="152">
        <v>0</v>
      </c>
    </row>
    <row r="967" spans="1:12" ht="23.25" customHeight="1" x14ac:dyDescent="0.25">
      <c r="A967" s="278" t="s">
        <v>276</v>
      </c>
      <c r="B967" s="279"/>
      <c r="C967" s="116" t="s">
        <v>178</v>
      </c>
      <c r="D967" s="116" t="s">
        <v>84</v>
      </c>
      <c r="E967" s="122" t="s">
        <v>288</v>
      </c>
      <c r="F967" s="122" t="s">
        <v>274</v>
      </c>
      <c r="G967" s="121">
        <v>50000</v>
      </c>
      <c r="H967" s="151">
        <v>0</v>
      </c>
      <c r="I967" s="151">
        <v>0</v>
      </c>
      <c r="J967" s="151">
        <v>0</v>
      </c>
      <c r="K967" s="151">
        <v>0</v>
      </c>
      <c r="L967" s="152">
        <v>0</v>
      </c>
    </row>
    <row r="968" spans="1:12" ht="23.25" customHeight="1" x14ac:dyDescent="0.25">
      <c r="A968" s="278" t="s">
        <v>1053</v>
      </c>
      <c r="B968" s="279"/>
      <c r="C968" s="116" t="s">
        <v>178</v>
      </c>
      <c r="D968" s="116" t="s">
        <v>84</v>
      </c>
      <c r="E968" s="122" t="s">
        <v>1054</v>
      </c>
      <c r="F968" s="122"/>
      <c r="G968" s="121">
        <v>0</v>
      </c>
      <c r="H968" s="151">
        <v>0</v>
      </c>
      <c r="I968" s="151">
        <v>0</v>
      </c>
      <c r="J968" s="151">
        <v>0</v>
      </c>
      <c r="K968" s="151">
        <v>2430000</v>
      </c>
      <c r="L968" s="152">
        <v>2430000</v>
      </c>
    </row>
    <row r="969" spans="1:12" ht="57" customHeight="1" x14ac:dyDescent="0.25">
      <c r="A969" s="278" t="s">
        <v>687</v>
      </c>
      <c r="B969" s="279"/>
      <c r="C969" s="116" t="s">
        <v>178</v>
      </c>
      <c r="D969" s="116" t="s">
        <v>84</v>
      </c>
      <c r="E969" s="122" t="s">
        <v>1055</v>
      </c>
      <c r="F969" s="123"/>
      <c r="G969" s="121">
        <v>0</v>
      </c>
      <c r="H969" s="151">
        <v>0</v>
      </c>
      <c r="I969" s="151">
        <v>0</v>
      </c>
      <c r="J969" s="151">
        <v>0</v>
      </c>
      <c r="K969" s="151">
        <v>2430000</v>
      </c>
      <c r="L969" s="152">
        <v>2430000</v>
      </c>
    </row>
    <row r="970" spans="1:12" ht="45.75" customHeight="1" x14ac:dyDescent="0.25">
      <c r="A970" s="278" t="s">
        <v>688</v>
      </c>
      <c r="B970" s="279"/>
      <c r="C970" s="116" t="s">
        <v>178</v>
      </c>
      <c r="D970" s="116" t="s">
        <v>84</v>
      </c>
      <c r="E970" s="122" t="s">
        <v>1056</v>
      </c>
      <c r="F970" s="123"/>
      <c r="G970" s="121">
        <v>0</v>
      </c>
      <c r="H970" s="151">
        <v>0</v>
      </c>
      <c r="I970" s="151">
        <v>0</v>
      </c>
      <c r="J970" s="151">
        <v>0</v>
      </c>
      <c r="K970" s="151">
        <v>2430000</v>
      </c>
      <c r="L970" s="152">
        <v>2430000</v>
      </c>
    </row>
    <row r="971" spans="1:12" ht="15" customHeight="1" x14ac:dyDescent="0.25">
      <c r="A971" s="278" t="s">
        <v>103</v>
      </c>
      <c r="B971" s="279"/>
      <c r="C971" s="116" t="s">
        <v>178</v>
      </c>
      <c r="D971" s="116" t="s">
        <v>84</v>
      </c>
      <c r="E971" s="122" t="s">
        <v>1056</v>
      </c>
      <c r="F971" s="122" t="s">
        <v>102</v>
      </c>
      <c r="G971" s="121">
        <v>0</v>
      </c>
      <c r="H971" s="151">
        <v>0</v>
      </c>
      <c r="I971" s="151">
        <v>0</v>
      </c>
      <c r="J971" s="151">
        <v>0</v>
      </c>
      <c r="K971" s="151">
        <v>2430000</v>
      </c>
      <c r="L971" s="152">
        <v>2430000</v>
      </c>
    </row>
    <row r="972" spans="1:12" ht="23.25" customHeight="1" x14ac:dyDescent="0.25">
      <c r="A972" s="278" t="s">
        <v>276</v>
      </c>
      <c r="B972" s="279"/>
      <c r="C972" s="116" t="s">
        <v>178</v>
      </c>
      <c r="D972" s="116" t="s">
        <v>84</v>
      </c>
      <c r="E972" s="122" t="s">
        <v>1056</v>
      </c>
      <c r="F972" s="122" t="s">
        <v>274</v>
      </c>
      <c r="G972" s="121">
        <v>0</v>
      </c>
      <c r="H972" s="151">
        <v>0</v>
      </c>
      <c r="I972" s="151">
        <v>0</v>
      </c>
      <c r="J972" s="151">
        <v>0</v>
      </c>
      <c r="K972" s="151">
        <v>2430000</v>
      </c>
      <c r="L972" s="152">
        <v>2430000</v>
      </c>
    </row>
    <row r="973" spans="1:12" ht="15" customHeight="1" x14ac:dyDescent="0.25">
      <c r="A973" s="278" t="s">
        <v>287</v>
      </c>
      <c r="B973" s="279"/>
      <c r="C973" s="116" t="s">
        <v>178</v>
      </c>
      <c r="D973" s="116" t="s">
        <v>84</v>
      </c>
      <c r="E973" s="116" t="s">
        <v>286</v>
      </c>
      <c r="F973" s="116"/>
      <c r="G973" s="121">
        <v>8300000</v>
      </c>
      <c r="H973" s="151">
        <v>0</v>
      </c>
      <c r="I973" s="151">
        <v>8300000</v>
      </c>
      <c r="J973" s="151">
        <v>0</v>
      </c>
      <c r="K973" s="151">
        <v>8300000</v>
      </c>
      <c r="L973" s="152">
        <v>0</v>
      </c>
    </row>
    <row r="974" spans="1:12" ht="15" customHeight="1" x14ac:dyDescent="0.25">
      <c r="A974" s="278" t="s">
        <v>678</v>
      </c>
      <c r="B974" s="279"/>
      <c r="C974" s="116" t="s">
        <v>178</v>
      </c>
      <c r="D974" s="116" t="s">
        <v>84</v>
      </c>
      <c r="E974" s="122" t="s">
        <v>285</v>
      </c>
      <c r="F974" s="123"/>
      <c r="G974" s="121">
        <v>8300000</v>
      </c>
      <c r="H974" s="151">
        <v>0</v>
      </c>
      <c r="I974" s="151">
        <v>8300000</v>
      </c>
      <c r="J974" s="151">
        <v>0</v>
      </c>
      <c r="K974" s="151">
        <v>8300000</v>
      </c>
      <c r="L974" s="152">
        <v>0</v>
      </c>
    </row>
    <row r="975" spans="1:12" ht="15" customHeight="1" x14ac:dyDescent="0.25">
      <c r="A975" s="278" t="s">
        <v>103</v>
      </c>
      <c r="B975" s="279"/>
      <c r="C975" s="116" t="s">
        <v>178</v>
      </c>
      <c r="D975" s="116" t="s">
        <v>84</v>
      </c>
      <c r="E975" s="122" t="s">
        <v>285</v>
      </c>
      <c r="F975" s="122" t="s">
        <v>102</v>
      </c>
      <c r="G975" s="121">
        <v>8300000</v>
      </c>
      <c r="H975" s="151">
        <v>0</v>
      </c>
      <c r="I975" s="151">
        <v>8300000</v>
      </c>
      <c r="J975" s="151">
        <v>0</v>
      </c>
      <c r="K975" s="151">
        <v>8300000</v>
      </c>
      <c r="L975" s="152">
        <v>0</v>
      </c>
    </row>
    <row r="976" spans="1:12" ht="23.25" customHeight="1" x14ac:dyDescent="0.25">
      <c r="A976" s="278" t="s">
        <v>276</v>
      </c>
      <c r="B976" s="279"/>
      <c r="C976" s="116" t="s">
        <v>178</v>
      </c>
      <c r="D976" s="116" t="s">
        <v>84</v>
      </c>
      <c r="E976" s="122" t="s">
        <v>285</v>
      </c>
      <c r="F976" s="122" t="s">
        <v>274</v>
      </c>
      <c r="G976" s="121">
        <v>8300000</v>
      </c>
      <c r="H976" s="151">
        <v>0</v>
      </c>
      <c r="I976" s="151">
        <v>8300000</v>
      </c>
      <c r="J976" s="151">
        <v>0</v>
      </c>
      <c r="K976" s="151">
        <v>8300000</v>
      </c>
      <c r="L976" s="152">
        <v>0</v>
      </c>
    </row>
    <row r="977" spans="1:12" ht="15" customHeight="1" x14ac:dyDescent="0.25">
      <c r="A977" s="278" t="s">
        <v>186</v>
      </c>
      <c r="B977" s="279"/>
      <c r="C977" s="116" t="s">
        <v>178</v>
      </c>
      <c r="D977" s="116" t="s">
        <v>61</v>
      </c>
      <c r="E977" s="117"/>
      <c r="F977" s="117"/>
      <c r="G977" s="121">
        <v>222421900</v>
      </c>
      <c r="H977" s="151">
        <v>209896000</v>
      </c>
      <c r="I977" s="151">
        <v>227531630</v>
      </c>
      <c r="J977" s="151">
        <v>209896000</v>
      </c>
      <c r="K977" s="151">
        <v>169853640</v>
      </c>
      <c r="L977" s="152">
        <v>152937000</v>
      </c>
    </row>
    <row r="978" spans="1:12" ht="15" customHeight="1" x14ac:dyDescent="0.25">
      <c r="A978" s="278" t="s">
        <v>185</v>
      </c>
      <c r="B978" s="279"/>
      <c r="C978" s="116" t="s">
        <v>178</v>
      </c>
      <c r="D978" s="116" t="s">
        <v>61</v>
      </c>
      <c r="E978" s="116" t="s">
        <v>184</v>
      </c>
      <c r="F978" s="116"/>
      <c r="G978" s="121">
        <v>95977000</v>
      </c>
      <c r="H978" s="151">
        <v>95977000</v>
      </c>
      <c r="I978" s="151">
        <v>95977000</v>
      </c>
      <c r="J978" s="151">
        <v>95977000</v>
      </c>
      <c r="K978" s="151">
        <v>95977000</v>
      </c>
      <c r="L978" s="152">
        <v>95977000</v>
      </c>
    </row>
    <row r="979" spans="1:12" ht="15" customHeight="1" x14ac:dyDescent="0.25">
      <c r="A979" s="278" t="s">
        <v>206</v>
      </c>
      <c r="B979" s="279"/>
      <c r="C979" s="116" t="s">
        <v>178</v>
      </c>
      <c r="D979" s="116" t="s">
        <v>61</v>
      </c>
      <c r="E979" s="122" t="s">
        <v>183</v>
      </c>
      <c r="F979" s="122"/>
      <c r="G979" s="121">
        <v>95977000</v>
      </c>
      <c r="H979" s="151">
        <v>95977000</v>
      </c>
      <c r="I979" s="151">
        <v>95977000</v>
      </c>
      <c r="J979" s="151">
        <v>95977000</v>
      </c>
      <c r="K979" s="151">
        <v>95977000</v>
      </c>
      <c r="L979" s="152">
        <v>95977000</v>
      </c>
    </row>
    <row r="980" spans="1:12" ht="23.25" customHeight="1" x14ac:dyDescent="0.25">
      <c r="A980" s="278" t="s">
        <v>204</v>
      </c>
      <c r="B980" s="279"/>
      <c r="C980" s="116" t="s">
        <v>178</v>
      </c>
      <c r="D980" s="116" t="s">
        <v>61</v>
      </c>
      <c r="E980" s="122" t="s">
        <v>874</v>
      </c>
      <c r="F980" s="123"/>
      <c r="G980" s="121">
        <v>95977000</v>
      </c>
      <c r="H980" s="151">
        <v>95977000</v>
      </c>
      <c r="I980" s="151">
        <v>95977000</v>
      </c>
      <c r="J980" s="151">
        <v>95977000</v>
      </c>
      <c r="K980" s="151">
        <v>95977000</v>
      </c>
      <c r="L980" s="152">
        <v>95977000</v>
      </c>
    </row>
    <row r="981" spans="1:12" ht="45.75" customHeight="1" x14ac:dyDescent="0.25">
      <c r="A981" s="278" t="s">
        <v>181</v>
      </c>
      <c r="B981" s="279"/>
      <c r="C981" s="116" t="s">
        <v>178</v>
      </c>
      <c r="D981" s="116" t="s">
        <v>61</v>
      </c>
      <c r="E981" s="122" t="s">
        <v>875</v>
      </c>
      <c r="F981" s="123"/>
      <c r="G981" s="121">
        <v>95977000</v>
      </c>
      <c r="H981" s="151">
        <v>95977000</v>
      </c>
      <c r="I981" s="151">
        <v>95977000</v>
      </c>
      <c r="J981" s="151">
        <v>95977000</v>
      </c>
      <c r="K981" s="151">
        <v>95977000</v>
      </c>
      <c r="L981" s="152">
        <v>95977000</v>
      </c>
    </row>
    <row r="982" spans="1:12" ht="23.25" customHeight="1" x14ac:dyDescent="0.25">
      <c r="A982" s="278" t="s">
        <v>107</v>
      </c>
      <c r="B982" s="279"/>
      <c r="C982" s="116" t="s">
        <v>178</v>
      </c>
      <c r="D982" s="116" t="s">
        <v>61</v>
      </c>
      <c r="E982" s="122" t="s">
        <v>875</v>
      </c>
      <c r="F982" s="122" t="s">
        <v>106</v>
      </c>
      <c r="G982" s="121">
        <v>950000</v>
      </c>
      <c r="H982" s="151">
        <v>950000</v>
      </c>
      <c r="I982" s="151">
        <v>950000</v>
      </c>
      <c r="J982" s="151">
        <v>950000</v>
      </c>
      <c r="K982" s="151">
        <v>950000</v>
      </c>
      <c r="L982" s="152">
        <v>950000</v>
      </c>
    </row>
    <row r="983" spans="1:12" ht="23.25" customHeight="1" x14ac:dyDescent="0.25">
      <c r="A983" s="278" t="s">
        <v>105</v>
      </c>
      <c r="B983" s="279"/>
      <c r="C983" s="116" t="s">
        <v>178</v>
      </c>
      <c r="D983" s="116" t="s">
        <v>61</v>
      </c>
      <c r="E983" s="122" t="s">
        <v>875</v>
      </c>
      <c r="F983" s="122" t="s">
        <v>104</v>
      </c>
      <c r="G983" s="121">
        <v>950000</v>
      </c>
      <c r="H983" s="151">
        <v>950000</v>
      </c>
      <c r="I983" s="151">
        <v>950000</v>
      </c>
      <c r="J983" s="151">
        <v>950000</v>
      </c>
      <c r="K983" s="151">
        <v>950000</v>
      </c>
      <c r="L983" s="152">
        <v>950000</v>
      </c>
    </row>
    <row r="984" spans="1:12" ht="15" customHeight="1" x14ac:dyDescent="0.25">
      <c r="A984" s="278" t="s">
        <v>103</v>
      </c>
      <c r="B984" s="279"/>
      <c r="C984" s="116" t="s">
        <v>178</v>
      </c>
      <c r="D984" s="116" t="s">
        <v>61</v>
      </c>
      <c r="E984" s="122" t="s">
        <v>875</v>
      </c>
      <c r="F984" s="122" t="s">
        <v>102</v>
      </c>
      <c r="G984" s="121">
        <v>95027000</v>
      </c>
      <c r="H984" s="151">
        <v>95027000</v>
      </c>
      <c r="I984" s="151">
        <v>95027000</v>
      </c>
      <c r="J984" s="151">
        <v>95027000</v>
      </c>
      <c r="K984" s="151">
        <v>95027000</v>
      </c>
      <c r="L984" s="152">
        <v>95027000</v>
      </c>
    </row>
    <row r="985" spans="1:12" ht="15" customHeight="1" x14ac:dyDescent="0.25">
      <c r="A985" s="278" t="s">
        <v>180</v>
      </c>
      <c r="B985" s="279"/>
      <c r="C985" s="116" t="s">
        <v>178</v>
      </c>
      <c r="D985" s="116" t="s">
        <v>61</v>
      </c>
      <c r="E985" s="122" t="s">
        <v>875</v>
      </c>
      <c r="F985" s="122" t="s">
        <v>177</v>
      </c>
      <c r="G985" s="121">
        <v>95027000</v>
      </c>
      <c r="H985" s="151">
        <v>95027000</v>
      </c>
      <c r="I985" s="151">
        <v>95027000</v>
      </c>
      <c r="J985" s="151">
        <v>95027000</v>
      </c>
      <c r="K985" s="151">
        <v>95027000</v>
      </c>
      <c r="L985" s="152">
        <v>95027000</v>
      </c>
    </row>
    <row r="986" spans="1:12" ht="15" customHeight="1" x14ac:dyDescent="0.25">
      <c r="A986" s="278" t="s">
        <v>284</v>
      </c>
      <c r="B986" s="279"/>
      <c r="C986" s="116" t="s">
        <v>178</v>
      </c>
      <c r="D986" s="116" t="s">
        <v>61</v>
      </c>
      <c r="E986" s="116" t="s">
        <v>283</v>
      </c>
      <c r="F986" s="116"/>
      <c r="G986" s="121">
        <v>126444900</v>
      </c>
      <c r="H986" s="151">
        <v>113919000</v>
      </c>
      <c r="I986" s="151">
        <v>131554630</v>
      </c>
      <c r="J986" s="151">
        <v>113919000</v>
      </c>
      <c r="K986" s="151">
        <v>73876640</v>
      </c>
      <c r="L986" s="152">
        <v>56960000</v>
      </c>
    </row>
    <row r="987" spans="1:12" ht="15" customHeight="1" x14ac:dyDescent="0.25">
      <c r="A987" s="278" t="s">
        <v>282</v>
      </c>
      <c r="B987" s="279"/>
      <c r="C987" s="116" t="s">
        <v>178</v>
      </c>
      <c r="D987" s="116" t="s">
        <v>61</v>
      </c>
      <c r="E987" s="122" t="s">
        <v>281</v>
      </c>
      <c r="F987" s="122"/>
      <c r="G987" s="121">
        <v>12525900</v>
      </c>
      <c r="H987" s="151">
        <v>0</v>
      </c>
      <c r="I987" s="151">
        <v>17635630</v>
      </c>
      <c r="J987" s="151">
        <v>0</v>
      </c>
      <c r="K987" s="151">
        <v>16916640</v>
      </c>
      <c r="L987" s="152">
        <v>0</v>
      </c>
    </row>
    <row r="988" spans="1:12" ht="45.75" customHeight="1" x14ac:dyDescent="0.25">
      <c r="A988" s="278" t="s">
        <v>715</v>
      </c>
      <c r="B988" s="279"/>
      <c r="C988" s="116" t="s">
        <v>178</v>
      </c>
      <c r="D988" s="116" t="s">
        <v>61</v>
      </c>
      <c r="E988" s="122" t="s">
        <v>280</v>
      </c>
      <c r="F988" s="123"/>
      <c r="G988" s="121">
        <v>12525900</v>
      </c>
      <c r="H988" s="151">
        <v>0</v>
      </c>
      <c r="I988" s="151">
        <v>17635630</v>
      </c>
      <c r="J988" s="151">
        <v>0</v>
      </c>
      <c r="K988" s="151">
        <v>16916640</v>
      </c>
      <c r="L988" s="152">
        <v>0</v>
      </c>
    </row>
    <row r="989" spans="1:12" ht="23.25" customHeight="1" x14ac:dyDescent="0.25">
      <c r="A989" s="278" t="s">
        <v>279</v>
      </c>
      <c r="B989" s="279"/>
      <c r="C989" s="116" t="s">
        <v>178</v>
      </c>
      <c r="D989" s="116" t="s">
        <v>61</v>
      </c>
      <c r="E989" s="122" t="s">
        <v>278</v>
      </c>
      <c r="F989" s="123"/>
      <c r="G989" s="121">
        <v>1565700</v>
      </c>
      <c r="H989" s="151">
        <v>0</v>
      </c>
      <c r="I989" s="151">
        <v>1142740</v>
      </c>
      <c r="J989" s="151">
        <v>0</v>
      </c>
      <c r="K989" s="151">
        <v>1340130</v>
      </c>
      <c r="L989" s="152">
        <v>0</v>
      </c>
    </row>
    <row r="990" spans="1:12" ht="15" customHeight="1" x14ac:dyDescent="0.25">
      <c r="A990" s="278" t="s">
        <v>103</v>
      </c>
      <c r="B990" s="279"/>
      <c r="C990" s="116" t="s">
        <v>178</v>
      </c>
      <c r="D990" s="116" t="s">
        <v>61</v>
      </c>
      <c r="E990" s="122" t="s">
        <v>278</v>
      </c>
      <c r="F990" s="122" t="s">
        <v>102</v>
      </c>
      <c r="G990" s="121">
        <v>1565700</v>
      </c>
      <c r="H990" s="151">
        <v>0</v>
      </c>
      <c r="I990" s="151">
        <v>1142740</v>
      </c>
      <c r="J990" s="151">
        <v>0</v>
      </c>
      <c r="K990" s="151">
        <v>1340130</v>
      </c>
      <c r="L990" s="152">
        <v>0</v>
      </c>
    </row>
    <row r="991" spans="1:12" ht="23.25" customHeight="1" x14ac:dyDescent="0.25">
      <c r="A991" s="278" t="s">
        <v>276</v>
      </c>
      <c r="B991" s="279"/>
      <c r="C991" s="116" t="s">
        <v>178</v>
      </c>
      <c r="D991" s="116" t="s">
        <v>61</v>
      </c>
      <c r="E991" s="122" t="s">
        <v>278</v>
      </c>
      <c r="F991" s="122" t="s">
        <v>274</v>
      </c>
      <c r="G991" s="121">
        <v>1565700</v>
      </c>
      <c r="H991" s="151">
        <v>0</v>
      </c>
      <c r="I991" s="151">
        <v>1142740</v>
      </c>
      <c r="J991" s="151">
        <v>0</v>
      </c>
      <c r="K991" s="151">
        <v>1340130</v>
      </c>
      <c r="L991" s="152">
        <v>0</v>
      </c>
    </row>
    <row r="992" spans="1:12" ht="23.25" customHeight="1" x14ac:dyDescent="0.25">
      <c r="A992" s="278" t="s">
        <v>277</v>
      </c>
      <c r="B992" s="279"/>
      <c r="C992" s="116" t="s">
        <v>178</v>
      </c>
      <c r="D992" s="116" t="s">
        <v>61</v>
      </c>
      <c r="E992" s="122" t="s">
        <v>275</v>
      </c>
      <c r="F992" s="123"/>
      <c r="G992" s="121">
        <v>10960200</v>
      </c>
      <c r="H992" s="151">
        <v>0</v>
      </c>
      <c r="I992" s="151">
        <v>16492890</v>
      </c>
      <c r="J992" s="151">
        <v>0</v>
      </c>
      <c r="K992" s="151">
        <v>15576510</v>
      </c>
      <c r="L992" s="152">
        <v>0</v>
      </c>
    </row>
    <row r="993" spans="1:12" ht="15" customHeight="1" x14ac:dyDescent="0.25">
      <c r="A993" s="278" t="s">
        <v>103</v>
      </c>
      <c r="B993" s="279"/>
      <c r="C993" s="116" t="s">
        <v>178</v>
      </c>
      <c r="D993" s="116" t="s">
        <v>61</v>
      </c>
      <c r="E993" s="122" t="s">
        <v>275</v>
      </c>
      <c r="F993" s="122" t="s">
        <v>102</v>
      </c>
      <c r="G993" s="121">
        <v>10960200</v>
      </c>
      <c r="H993" s="151">
        <v>0</v>
      </c>
      <c r="I993" s="151">
        <v>16492890</v>
      </c>
      <c r="J993" s="151">
        <v>0</v>
      </c>
      <c r="K993" s="151">
        <v>15576510</v>
      </c>
      <c r="L993" s="152">
        <v>0</v>
      </c>
    </row>
    <row r="994" spans="1:12" ht="23.25" customHeight="1" x14ac:dyDescent="0.25">
      <c r="A994" s="278" t="s">
        <v>276</v>
      </c>
      <c r="B994" s="279"/>
      <c r="C994" s="116" t="s">
        <v>178</v>
      </c>
      <c r="D994" s="116" t="s">
        <v>61</v>
      </c>
      <c r="E994" s="122" t="s">
        <v>275</v>
      </c>
      <c r="F994" s="122" t="s">
        <v>274</v>
      </c>
      <c r="G994" s="121">
        <v>10960200</v>
      </c>
      <c r="H994" s="151">
        <v>0</v>
      </c>
      <c r="I994" s="151">
        <v>16492890</v>
      </c>
      <c r="J994" s="151">
        <v>0</v>
      </c>
      <c r="K994" s="151">
        <v>15576510</v>
      </c>
      <c r="L994" s="152">
        <v>0</v>
      </c>
    </row>
    <row r="995" spans="1:12" ht="34.5" customHeight="1" x14ac:dyDescent="0.25">
      <c r="A995" s="278" t="s">
        <v>273</v>
      </c>
      <c r="B995" s="279"/>
      <c r="C995" s="116" t="s">
        <v>178</v>
      </c>
      <c r="D995" s="116" t="s">
        <v>61</v>
      </c>
      <c r="E995" s="122" t="s">
        <v>272</v>
      </c>
      <c r="F995" s="122"/>
      <c r="G995" s="121">
        <v>113919000</v>
      </c>
      <c r="H995" s="151">
        <v>113919000</v>
      </c>
      <c r="I995" s="151">
        <v>113919000</v>
      </c>
      <c r="J995" s="151">
        <v>113919000</v>
      </c>
      <c r="K995" s="151">
        <v>56960000</v>
      </c>
      <c r="L995" s="152">
        <v>56960000</v>
      </c>
    </row>
    <row r="996" spans="1:12" ht="45.75" customHeight="1" x14ac:dyDescent="0.25">
      <c r="A996" s="278" t="s">
        <v>1057</v>
      </c>
      <c r="B996" s="279"/>
      <c r="C996" s="116" t="s">
        <v>178</v>
      </c>
      <c r="D996" s="116" t="s">
        <v>61</v>
      </c>
      <c r="E996" s="122" t="s">
        <v>271</v>
      </c>
      <c r="F996" s="123"/>
      <c r="G996" s="121">
        <v>113919000</v>
      </c>
      <c r="H996" s="151">
        <v>113919000</v>
      </c>
      <c r="I996" s="151">
        <v>113919000</v>
      </c>
      <c r="J996" s="151">
        <v>113919000</v>
      </c>
      <c r="K996" s="151">
        <v>56960000</v>
      </c>
      <c r="L996" s="152">
        <v>56960000</v>
      </c>
    </row>
    <row r="997" spans="1:12" ht="45.75" customHeight="1" x14ac:dyDescent="0.25">
      <c r="A997" s="278" t="s">
        <v>270</v>
      </c>
      <c r="B997" s="279"/>
      <c r="C997" s="116" t="s">
        <v>178</v>
      </c>
      <c r="D997" s="116" t="s">
        <v>61</v>
      </c>
      <c r="E997" s="122" t="s">
        <v>269</v>
      </c>
      <c r="F997" s="123"/>
      <c r="G997" s="121">
        <v>113919000</v>
      </c>
      <c r="H997" s="151">
        <v>113919000</v>
      </c>
      <c r="I997" s="151">
        <v>113919000</v>
      </c>
      <c r="J997" s="151">
        <v>113919000</v>
      </c>
      <c r="K997" s="151">
        <v>56960000</v>
      </c>
      <c r="L997" s="152">
        <v>56960000</v>
      </c>
    </row>
    <row r="998" spans="1:12" ht="23.25" customHeight="1" x14ac:dyDescent="0.25">
      <c r="A998" s="278" t="s">
        <v>263</v>
      </c>
      <c r="B998" s="279"/>
      <c r="C998" s="116" t="s">
        <v>178</v>
      </c>
      <c r="D998" s="116" t="s">
        <v>61</v>
      </c>
      <c r="E998" s="122" t="s">
        <v>269</v>
      </c>
      <c r="F998" s="122" t="s">
        <v>262</v>
      </c>
      <c r="G998" s="121">
        <v>113919000</v>
      </c>
      <c r="H998" s="151">
        <v>113919000</v>
      </c>
      <c r="I998" s="151">
        <v>113919000</v>
      </c>
      <c r="J998" s="151">
        <v>113919000</v>
      </c>
      <c r="K998" s="151">
        <v>56960000</v>
      </c>
      <c r="L998" s="152">
        <v>56960000</v>
      </c>
    </row>
    <row r="999" spans="1:12" ht="15" customHeight="1" x14ac:dyDescent="0.25">
      <c r="A999" s="278" t="s">
        <v>261</v>
      </c>
      <c r="B999" s="279"/>
      <c r="C999" s="116" t="s">
        <v>178</v>
      </c>
      <c r="D999" s="116" t="s">
        <v>61</v>
      </c>
      <c r="E999" s="122" t="s">
        <v>269</v>
      </c>
      <c r="F999" s="122" t="s">
        <v>260</v>
      </c>
      <c r="G999" s="121">
        <v>113919000</v>
      </c>
      <c r="H999" s="151">
        <v>113919000</v>
      </c>
      <c r="I999" s="151">
        <v>113919000</v>
      </c>
      <c r="J999" s="151">
        <v>113919000</v>
      </c>
      <c r="K999" s="151">
        <v>56960000</v>
      </c>
      <c r="L999" s="152">
        <v>56960000</v>
      </c>
    </row>
    <row r="1000" spans="1:12" ht="15" customHeight="1" x14ac:dyDescent="0.25">
      <c r="A1000" s="278" t="s">
        <v>268</v>
      </c>
      <c r="B1000" s="279"/>
      <c r="C1000" s="116" t="s">
        <v>178</v>
      </c>
      <c r="D1000" s="116" t="s">
        <v>223</v>
      </c>
      <c r="E1000" s="117"/>
      <c r="F1000" s="117"/>
      <c r="G1000" s="121">
        <v>300000</v>
      </c>
      <c r="H1000" s="151">
        <v>0</v>
      </c>
      <c r="I1000" s="151">
        <v>300000</v>
      </c>
      <c r="J1000" s="151">
        <v>0</v>
      </c>
      <c r="K1000" s="151">
        <v>300000</v>
      </c>
      <c r="L1000" s="152">
        <v>0</v>
      </c>
    </row>
    <row r="1001" spans="1:12" ht="15" customHeight="1" x14ac:dyDescent="0.25">
      <c r="A1001" s="278" t="s">
        <v>122</v>
      </c>
      <c r="B1001" s="279"/>
      <c r="C1001" s="116" t="s">
        <v>178</v>
      </c>
      <c r="D1001" s="116" t="s">
        <v>223</v>
      </c>
      <c r="E1001" s="116" t="s">
        <v>121</v>
      </c>
      <c r="F1001" s="116"/>
      <c r="G1001" s="121">
        <v>300000</v>
      </c>
      <c r="H1001" s="151">
        <v>0</v>
      </c>
      <c r="I1001" s="151">
        <v>300000</v>
      </c>
      <c r="J1001" s="151">
        <v>0</v>
      </c>
      <c r="K1001" s="151">
        <v>300000</v>
      </c>
      <c r="L1001" s="152">
        <v>0</v>
      </c>
    </row>
    <row r="1002" spans="1:12" ht="23.25" customHeight="1" x14ac:dyDescent="0.25">
      <c r="A1002" s="278" t="s">
        <v>267</v>
      </c>
      <c r="B1002" s="279"/>
      <c r="C1002" s="116" t="s">
        <v>178</v>
      </c>
      <c r="D1002" s="116" t="s">
        <v>223</v>
      </c>
      <c r="E1002" s="122" t="s">
        <v>1058</v>
      </c>
      <c r="F1002" s="122"/>
      <c r="G1002" s="121">
        <v>300000</v>
      </c>
      <c r="H1002" s="151">
        <v>0</v>
      </c>
      <c r="I1002" s="151">
        <v>300000</v>
      </c>
      <c r="J1002" s="151">
        <v>0</v>
      </c>
      <c r="K1002" s="151">
        <v>300000</v>
      </c>
      <c r="L1002" s="152">
        <v>0</v>
      </c>
    </row>
    <row r="1003" spans="1:12" ht="23.25" customHeight="1" x14ac:dyDescent="0.25">
      <c r="A1003" s="278" t="s">
        <v>1059</v>
      </c>
      <c r="B1003" s="279"/>
      <c r="C1003" s="116" t="s">
        <v>178</v>
      </c>
      <c r="D1003" s="116" t="s">
        <v>223</v>
      </c>
      <c r="E1003" s="122" t="s">
        <v>1060</v>
      </c>
      <c r="F1003" s="123"/>
      <c r="G1003" s="121">
        <v>300000</v>
      </c>
      <c r="H1003" s="151">
        <v>0</v>
      </c>
      <c r="I1003" s="151">
        <v>300000</v>
      </c>
      <c r="J1003" s="151">
        <v>0</v>
      </c>
      <c r="K1003" s="151">
        <v>300000</v>
      </c>
      <c r="L1003" s="152">
        <v>0</v>
      </c>
    </row>
    <row r="1004" spans="1:12" ht="23.25" customHeight="1" x14ac:dyDescent="0.25">
      <c r="A1004" s="278" t="s">
        <v>266</v>
      </c>
      <c r="B1004" s="279"/>
      <c r="C1004" s="116" t="s">
        <v>178</v>
      </c>
      <c r="D1004" s="116" t="s">
        <v>223</v>
      </c>
      <c r="E1004" s="122" t="s">
        <v>1061</v>
      </c>
      <c r="F1004" s="123"/>
      <c r="G1004" s="121">
        <v>300000</v>
      </c>
      <c r="H1004" s="151">
        <v>0</v>
      </c>
      <c r="I1004" s="151">
        <v>300000</v>
      </c>
      <c r="J1004" s="151">
        <v>0</v>
      </c>
      <c r="K1004" s="151">
        <v>300000</v>
      </c>
      <c r="L1004" s="152">
        <v>0</v>
      </c>
    </row>
    <row r="1005" spans="1:12" ht="23.25" customHeight="1" x14ac:dyDescent="0.25">
      <c r="A1005" s="278" t="s">
        <v>97</v>
      </c>
      <c r="B1005" s="279"/>
      <c r="C1005" s="116" t="s">
        <v>178</v>
      </c>
      <c r="D1005" s="116" t="s">
        <v>223</v>
      </c>
      <c r="E1005" s="122" t="s">
        <v>1061</v>
      </c>
      <c r="F1005" s="122" t="s">
        <v>75</v>
      </c>
      <c r="G1005" s="121">
        <v>300000</v>
      </c>
      <c r="H1005" s="151">
        <v>0</v>
      </c>
      <c r="I1005" s="151">
        <v>300000</v>
      </c>
      <c r="J1005" s="151">
        <v>0</v>
      </c>
      <c r="K1005" s="151">
        <v>300000</v>
      </c>
      <c r="L1005" s="152">
        <v>0</v>
      </c>
    </row>
    <row r="1006" spans="1:12" ht="45.75" customHeight="1" x14ac:dyDescent="0.25">
      <c r="A1006" s="278" t="s">
        <v>203</v>
      </c>
      <c r="B1006" s="279"/>
      <c r="C1006" s="116" t="s">
        <v>178</v>
      </c>
      <c r="D1006" s="116" t="s">
        <v>223</v>
      </c>
      <c r="E1006" s="122" t="s">
        <v>1061</v>
      </c>
      <c r="F1006" s="122" t="s">
        <v>202</v>
      </c>
      <c r="G1006" s="121">
        <v>300000</v>
      </c>
      <c r="H1006" s="151">
        <v>0</v>
      </c>
      <c r="I1006" s="151">
        <v>300000</v>
      </c>
      <c r="J1006" s="151">
        <v>0</v>
      </c>
      <c r="K1006" s="151">
        <v>300000</v>
      </c>
      <c r="L1006" s="152">
        <v>0</v>
      </c>
    </row>
    <row r="1007" spans="1:12" ht="15" customHeight="1" x14ac:dyDescent="0.25">
      <c r="A1007" s="285" t="s">
        <v>786</v>
      </c>
      <c r="B1007" s="286"/>
      <c r="C1007" s="175" t="s">
        <v>94</v>
      </c>
      <c r="D1007" s="175"/>
      <c r="E1007" s="175"/>
      <c r="F1007" s="175"/>
      <c r="G1007" s="176">
        <v>487095700</v>
      </c>
      <c r="H1007" s="153">
        <v>0</v>
      </c>
      <c r="I1007" s="153">
        <v>487095700</v>
      </c>
      <c r="J1007" s="153">
        <v>0</v>
      </c>
      <c r="K1007" s="153">
        <v>487671820</v>
      </c>
      <c r="L1007" s="154">
        <v>0</v>
      </c>
    </row>
    <row r="1008" spans="1:12" ht="15" customHeight="1" x14ac:dyDescent="0.25">
      <c r="A1008" s="278" t="s">
        <v>126</v>
      </c>
      <c r="B1008" s="279"/>
      <c r="C1008" s="116" t="s">
        <v>94</v>
      </c>
      <c r="D1008" s="116" t="s">
        <v>52</v>
      </c>
      <c r="E1008" s="117"/>
      <c r="F1008" s="117"/>
      <c r="G1008" s="121">
        <v>467000000</v>
      </c>
      <c r="H1008" s="151">
        <v>0</v>
      </c>
      <c r="I1008" s="151">
        <v>467000000</v>
      </c>
      <c r="J1008" s="151">
        <v>0</v>
      </c>
      <c r="K1008" s="151">
        <v>467576120</v>
      </c>
      <c r="L1008" s="152">
        <v>0</v>
      </c>
    </row>
    <row r="1009" spans="1:12" ht="15" customHeight="1" x14ac:dyDescent="0.25">
      <c r="A1009" s="278" t="s">
        <v>118</v>
      </c>
      <c r="B1009" s="279"/>
      <c r="C1009" s="116" t="s">
        <v>94</v>
      </c>
      <c r="D1009" s="116" t="s">
        <v>52</v>
      </c>
      <c r="E1009" s="116" t="s">
        <v>117</v>
      </c>
      <c r="F1009" s="116"/>
      <c r="G1009" s="121">
        <v>467000000</v>
      </c>
      <c r="H1009" s="151">
        <v>0</v>
      </c>
      <c r="I1009" s="151">
        <v>467000000</v>
      </c>
      <c r="J1009" s="151">
        <v>0</v>
      </c>
      <c r="K1009" s="151">
        <v>467576120</v>
      </c>
      <c r="L1009" s="152">
        <v>0</v>
      </c>
    </row>
    <row r="1010" spans="1:12" ht="15" customHeight="1" x14ac:dyDescent="0.25">
      <c r="A1010" s="278" t="s">
        <v>116</v>
      </c>
      <c r="B1010" s="279"/>
      <c r="C1010" s="116" t="s">
        <v>94</v>
      </c>
      <c r="D1010" s="116" t="s">
        <v>52</v>
      </c>
      <c r="E1010" s="122" t="s">
        <v>115</v>
      </c>
      <c r="F1010" s="122"/>
      <c r="G1010" s="121">
        <v>265000000</v>
      </c>
      <c r="H1010" s="151">
        <v>0</v>
      </c>
      <c r="I1010" s="151">
        <v>265000000</v>
      </c>
      <c r="J1010" s="151">
        <v>0</v>
      </c>
      <c r="K1010" s="151">
        <v>265576120</v>
      </c>
      <c r="L1010" s="152">
        <v>0</v>
      </c>
    </row>
    <row r="1011" spans="1:12" ht="34.5" customHeight="1" x14ac:dyDescent="0.25">
      <c r="A1011" s="278" t="s">
        <v>114</v>
      </c>
      <c r="B1011" s="279"/>
      <c r="C1011" s="116" t="s">
        <v>94</v>
      </c>
      <c r="D1011" s="116" t="s">
        <v>52</v>
      </c>
      <c r="E1011" s="122" t="s">
        <v>113</v>
      </c>
      <c r="F1011" s="123"/>
      <c r="G1011" s="121">
        <v>265000000</v>
      </c>
      <c r="H1011" s="151">
        <v>0</v>
      </c>
      <c r="I1011" s="151">
        <v>265000000</v>
      </c>
      <c r="J1011" s="151">
        <v>0</v>
      </c>
      <c r="K1011" s="151">
        <v>265000000</v>
      </c>
      <c r="L1011" s="152">
        <v>0</v>
      </c>
    </row>
    <row r="1012" spans="1:12" ht="34.5" customHeight="1" x14ac:dyDescent="0.25">
      <c r="A1012" s="278" t="s">
        <v>98</v>
      </c>
      <c r="B1012" s="279"/>
      <c r="C1012" s="116" t="s">
        <v>94</v>
      </c>
      <c r="D1012" s="116" t="s">
        <v>52</v>
      </c>
      <c r="E1012" s="122" t="s">
        <v>93</v>
      </c>
      <c r="F1012" s="123"/>
      <c r="G1012" s="121">
        <v>265000000</v>
      </c>
      <c r="H1012" s="151">
        <v>0</v>
      </c>
      <c r="I1012" s="151">
        <v>265000000</v>
      </c>
      <c r="J1012" s="151">
        <v>0</v>
      </c>
      <c r="K1012" s="151">
        <v>265000000</v>
      </c>
      <c r="L1012" s="152">
        <v>0</v>
      </c>
    </row>
    <row r="1013" spans="1:12" ht="23.25" customHeight="1" x14ac:dyDescent="0.25">
      <c r="A1013" s="278" t="s">
        <v>97</v>
      </c>
      <c r="B1013" s="279"/>
      <c r="C1013" s="116" t="s">
        <v>94</v>
      </c>
      <c r="D1013" s="116" t="s">
        <v>52</v>
      </c>
      <c r="E1013" s="122" t="s">
        <v>93</v>
      </c>
      <c r="F1013" s="122" t="s">
        <v>75</v>
      </c>
      <c r="G1013" s="121">
        <v>265000000</v>
      </c>
      <c r="H1013" s="151">
        <v>0</v>
      </c>
      <c r="I1013" s="151">
        <v>265000000</v>
      </c>
      <c r="J1013" s="151">
        <v>0</v>
      </c>
      <c r="K1013" s="151">
        <v>265000000</v>
      </c>
      <c r="L1013" s="152">
        <v>0</v>
      </c>
    </row>
    <row r="1014" spans="1:12" ht="15" customHeight="1" x14ac:dyDescent="0.25">
      <c r="A1014" s="278" t="s">
        <v>124</v>
      </c>
      <c r="B1014" s="279"/>
      <c r="C1014" s="116" t="s">
        <v>94</v>
      </c>
      <c r="D1014" s="116" t="s">
        <v>52</v>
      </c>
      <c r="E1014" s="122" t="s">
        <v>93</v>
      </c>
      <c r="F1014" s="122" t="s">
        <v>78</v>
      </c>
      <c r="G1014" s="121">
        <v>85000000</v>
      </c>
      <c r="H1014" s="151">
        <v>0</v>
      </c>
      <c r="I1014" s="151">
        <v>85000000</v>
      </c>
      <c r="J1014" s="151">
        <v>0</v>
      </c>
      <c r="K1014" s="151">
        <v>85000000</v>
      </c>
      <c r="L1014" s="152">
        <v>0</v>
      </c>
    </row>
    <row r="1015" spans="1:12" ht="15" customHeight="1" x14ac:dyDescent="0.25">
      <c r="A1015" s="278" t="s">
        <v>96</v>
      </c>
      <c r="B1015" s="279"/>
      <c r="C1015" s="116" t="s">
        <v>94</v>
      </c>
      <c r="D1015" s="116" t="s">
        <v>52</v>
      </c>
      <c r="E1015" s="122" t="s">
        <v>93</v>
      </c>
      <c r="F1015" s="122" t="s">
        <v>92</v>
      </c>
      <c r="G1015" s="121">
        <v>180000000</v>
      </c>
      <c r="H1015" s="151">
        <v>0</v>
      </c>
      <c r="I1015" s="151">
        <v>180000000</v>
      </c>
      <c r="J1015" s="151">
        <v>0</v>
      </c>
      <c r="K1015" s="151">
        <v>180000000</v>
      </c>
      <c r="L1015" s="152">
        <v>0</v>
      </c>
    </row>
    <row r="1016" spans="1:12" ht="23.25" customHeight="1" x14ac:dyDescent="0.25">
      <c r="A1016" s="278" t="s">
        <v>1126</v>
      </c>
      <c r="B1016" s="279"/>
      <c r="C1016" s="116" t="s">
        <v>94</v>
      </c>
      <c r="D1016" s="116" t="s">
        <v>52</v>
      </c>
      <c r="E1016" s="122" t="s">
        <v>1127</v>
      </c>
      <c r="F1016" s="123"/>
      <c r="G1016" s="121">
        <v>0</v>
      </c>
      <c r="H1016" s="151">
        <v>0</v>
      </c>
      <c r="I1016" s="151">
        <v>0</v>
      </c>
      <c r="J1016" s="151">
        <v>0</v>
      </c>
      <c r="K1016" s="151">
        <v>576120</v>
      </c>
      <c r="L1016" s="152">
        <v>0</v>
      </c>
    </row>
    <row r="1017" spans="1:12" ht="34.5" customHeight="1" x14ac:dyDescent="0.25">
      <c r="A1017" s="278" t="s">
        <v>1128</v>
      </c>
      <c r="B1017" s="279"/>
      <c r="C1017" s="116" t="s">
        <v>94</v>
      </c>
      <c r="D1017" s="116" t="s">
        <v>52</v>
      </c>
      <c r="E1017" s="122" t="s">
        <v>1129</v>
      </c>
      <c r="F1017" s="123"/>
      <c r="G1017" s="121">
        <v>0</v>
      </c>
      <c r="H1017" s="151">
        <v>0</v>
      </c>
      <c r="I1017" s="151">
        <v>0</v>
      </c>
      <c r="J1017" s="151">
        <v>0</v>
      </c>
      <c r="K1017" s="151">
        <v>576120</v>
      </c>
      <c r="L1017" s="152">
        <v>0</v>
      </c>
    </row>
    <row r="1018" spans="1:12" ht="23.25" customHeight="1" x14ac:dyDescent="0.25">
      <c r="A1018" s="278" t="s">
        <v>107</v>
      </c>
      <c r="B1018" s="279"/>
      <c r="C1018" s="116" t="s">
        <v>94</v>
      </c>
      <c r="D1018" s="116" t="s">
        <v>52</v>
      </c>
      <c r="E1018" s="122" t="s">
        <v>1129</v>
      </c>
      <c r="F1018" s="122" t="s">
        <v>106</v>
      </c>
      <c r="G1018" s="121">
        <v>0</v>
      </c>
      <c r="H1018" s="151">
        <v>0</v>
      </c>
      <c r="I1018" s="151">
        <v>0</v>
      </c>
      <c r="J1018" s="151">
        <v>0</v>
      </c>
      <c r="K1018" s="151">
        <v>576120</v>
      </c>
      <c r="L1018" s="152">
        <v>0</v>
      </c>
    </row>
    <row r="1019" spans="1:12" ht="23.25" customHeight="1" x14ac:dyDescent="0.25">
      <c r="A1019" s="278" t="s">
        <v>105</v>
      </c>
      <c r="B1019" s="279"/>
      <c r="C1019" s="116" t="s">
        <v>94</v>
      </c>
      <c r="D1019" s="116" t="s">
        <v>52</v>
      </c>
      <c r="E1019" s="122" t="s">
        <v>1129</v>
      </c>
      <c r="F1019" s="122" t="s">
        <v>104</v>
      </c>
      <c r="G1019" s="121">
        <v>0</v>
      </c>
      <c r="H1019" s="151">
        <v>0</v>
      </c>
      <c r="I1019" s="151">
        <v>0</v>
      </c>
      <c r="J1019" s="151">
        <v>0</v>
      </c>
      <c r="K1019" s="151">
        <v>576120</v>
      </c>
      <c r="L1019" s="152">
        <v>0</v>
      </c>
    </row>
    <row r="1020" spans="1:12" ht="15" customHeight="1" x14ac:dyDescent="0.25">
      <c r="A1020" s="278" t="s">
        <v>125</v>
      </c>
      <c r="B1020" s="279"/>
      <c r="C1020" s="116" t="s">
        <v>94</v>
      </c>
      <c r="D1020" s="116" t="s">
        <v>52</v>
      </c>
      <c r="E1020" s="122" t="s">
        <v>1130</v>
      </c>
      <c r="F1020" s="122"/>
      <c r="G1020" s="121">
        <v>202000000</v>
      </c>
      <c r="H1020" s="151">
        <v>0</v>
      </c>
      <c r="I1020" s="151">
        <v>202000000</v>
      </c>
      <c r="J1020" s="151">
        <v>0</v>
      </c>
      <c r="K1020" s="151">
        <v>202000000</v>
      </c>
      <c r="L1020" s="152">
        <v>0</v>
      </c>
    </row>
    <row r="1021" spans="1:12" ht="23.25" customHeight="1" x14ac:dyDescent="0.25">
      <c r="A1021" s="278" t="s">
        <v>1131</v>
      </c>
      <c r="B1021" s="279"/>
      <c r="C1021" s="116" t="s">
        <v>94</v>
      </c>
      <c r="D1021" s="116" t="s">
        <v>52</v>
      </c>
      <c r="E1021" s="122" t="s">
        <v>1132</v>
      </c>
      <c r="F1021" s="123"/>
      <c r="G1021" s="121">
        <v>202000000</v>
      </c>
      <c r="H1021" s="151">
        <v>0</v>
      </c>
      <c r="I1021" s="151">
        <v>202000000</v>
      </c>
      <c r="J1021" s="151">
        <v>0</v>
      </c>
      <c r="K1021" s="151">
        <v>202000000</v>
      </c>
      <c r="L1021" s="152">
        <v>0</v>
      </c>
    </row>
    <row r="1022" spans="1:12" ht="34.5" customHeight="1" x14ac:dyDescent="0.25">
      <c r="A1022" s="278" t="s">
        <v>1133</v>
      </c>
      <c r="B1022" s="279"/>
      <c r="C1022" s="116" t="s">
        <v>94</v>
      </c>
      <c r="D1022" s="116" t="s">
        <v>52</v>
      </c>
      <c r="E1022" s="122" t="s">
        <v>1134</v>
      </c>
      <c r="F1022" s="123"/>
      <c r="G1022" s="121">
        <v>202000000</v>
      </c>
      <c r="H1022" s="151">
        <v>0</v>
      </c>
      <c r="I1022" s="151">
        <v>202000000</v>
      </c>
      <c r="J1022" s="151">
        <v>0</v>
      </c>
      <c r="K1022" s="151">
        <v>202000000</v>
      </c>
      <c r="L1022" s="152">
        <v>0</v>
      </c>
    </row>
    <row r="1023" spans="1:12" ht="23.25" customHeight="1" x14ac:dyDescent="0.25">
      <c r="A1023" s="278" t="s">
        <v>97</v>
      </c>
      <c r="B1023" s="279"/>
      <c r="C1023" s="116" t="s">
        <v>94</v>
      </c>
      <c r="D1023" s="116" t="s">
        <v>52</v>
      </c>
      <c r="E1023" s="122" t="s">
        <v>1134</v>
      </c>
      <c r="F1023" s="122" t="s">
        <v>75</v>
      </c>
      <c r="G1023" s="121">
        <v>202000000</v>
      </c>
      <c r="H1023" s="151">
        <v>0</v>
      </c>
      <c r="I1023" s="151">
        <v>202000000</v>
      </c>
      <c r="J1023" s="151">
        <v>0</v>
      </c>
      <c r="K1023" s="151">
        <v>202000000</v>
      </c>
      <c r="L1023" s="152">
        <v>0</v>
      </c>
    </row>
    <row r="1024" spans="1:12" ht="15" customHeight="1" x14ac:dyDescent="0.25">
      <c r="A1024" s="278" t="s">
        <v>124</v>
      </c>
      <c r="B1024" s="279"/>
      <c r="C1024" s="116" t="s">
        <v>94</v>
      </c>
      <c r="D1024" s="116" t="s">
        <v>52</v>
      </c>
      <c r="E1024" s="122" t="s">
        <v>1134</v>
      </c>
      <c r="F1024" s="122" t="s">
        <v>78</v>
      </c>
      <c r="G1024" s="121">
        <v>147000000</v>
      </c>
      <c r="H1024" s="151">
        <v>0</v>
      </c>
      <c r="I1024" s="151">
        <v>147000000</v>
      </c>
      <c r="J1024" s="151">
        <v>0</v>
      </c>
      <c r="K1024" s="151">
        <v>147000000</v>
      </c>
      <c r="L1024" s="152">
        <v>0</v>
      </c>
    </row>
    <row r="1025" spans="1:12" ht="15" customHeight="1" x14ac:dyDescent="0.25">
      <c r="A1025" s="278" t="s">
        <v>96</v>
      </c>
      <c r="B1025" s="279"/>
      <c r="C1025" s="116" t="s">
        <v>94</v>
      </c>
      <c r="D1025" s="116" t="s">
        <v>52</v>
      </c>
      <c r="E1025" s="122" t="s">
        <v>1134</v>
      </c>
      <c r="F1025" s="122" t="s">
        <v>92</v>
      </c>
      <c r="G1025" s="121">
        <v>55000000</v>
      </c>
      <c r="H1025" s="151">
        <v>0</v>
      </c>
      <c r="I1025" s="151">
        <v>55000000</v>
      </c>
      <c r="J1025" s="151">
        <v>0</v>
      </c>
      <c r="K1025" s="151">
        <v>55000000</v>
      </c>
      <c r="L1025" s="152">
        <v>0</v>
      </c>
    </row>
    <row r="1026" spans="1:12" ht="15" customHeight="1" x14ac:dyDescent="0.25">
      <c r="A1026" s="278" t="s">
        <v>123</v>
      </c>
      <c r="B1026" s="279"/>
      <c r="C1026" s="116" t="s">
        <v>94</v>
      </c>
      <c r="D1026" s="116" t="s">
        <v>56</v>
      </c>
      <c r="E1026" s="117"/>
      <c r="F1026" s="117"/>
      <c r="G1026" s="121">
        <v>20095700</v>
      </c>
      <c r="H1026" s="151">
        <v>0</v>
      </c>
      <c r="I1026" s="151">
        <v>20095700</v>
      </c>
      <c r="J1026" s="151">
        <v>0</v>
      </c>
      <c r="K1026" s="151">
        <v>20095700</v>
      </c>
      <c r="L1026" s="152">
        <v>0</v>
      </c>
    </row>
    <row r="1027" spans="1:12" ht="15" customHeight="1" x14ac:dyDescent="0.25">
      <c r="A1027" s="278" t="s">
        <v>118</v>
      </c>
      <c r="B1027" s="279"/>
      <c r="C1027" s="116" t="s">
        <v>94</v>
      </c>
      <c r="D1027" s="116" t="s">
        <v>56</v>
      </c>
      <c r="E1027" s="116" t="s">
        <v>117</v>
      </c>
      <c r="F1027" s="116"/>
      <c r="G1027" s="121">
        <v>20095700</v>
      </c>
      <c r="H1027" s="151">
        <v>0</v>
      </c>
      <c r="I1027" s="151">
        <v>20095700</v>
      </c>
      <c r="J1027" s="151">
        <v>0</v>
      </c>
      <c r="K1027" s="151">
        <v>20095700</v>
      </c>
      <c r="L1027" s="152">
        <v>0</v>
      </c>
    </row>
    <row r="1028" spans="1:12" ht="15" customHeight="1" x14ac:dyDescent="0.25">
      <c r="A1028" s="278" t="s">
        <v>116</v>
      </c>
      <c r="B1028" s="279"/>
      <c r="C1028" s="116" t="s">
        <v>94</v>
      </c>
      <c r="D1028" s="116" t="s">
        <v>56</v>
      </c>
      <c r="E1028" s="122" t="s">
        <v>115</v>
      </c>
      <c r="F1028" s="122"/>
      <c r="G1028" s="121">
        <v>20095700</v>
      </c>
      <c r="H1028" s="151">
        <v>0</v>
      </c>
      <c r="I1028" s="151">
        <v>20095700</v>
      </c>
      <c r="J1028" s="151">
        <v>0</v>
      </c>
      <c r="K1028" s="151">
        <v>20095700</v>
      </c>
      <c r="L1028" s="152">
        <v>0</v>
      </c>
    </row>
    <row r="1029" spans="1:12" ht="34.5" customHeight="1" x14ac:dyDescent="0.25">
      <c r="A1029" s="278" t="s">
        <v>114</v>
      </c>
      <c r="B1029" s="279"/>
      <c r="C1029" s="116" t="s">
        <v>94</v>
      </c>
      <c r="D1029" s="116" t="s">
        <v>56</v>
      </c>
      <c r="E1029" s="122" t="s">
        <v>113</v>
      </c>
      <c r="F1029" s="123"/>
      <c r="G1029" s="121">
        <v>20095700</v>
      </c>
      <c r="H1029" s="151">
        <v>0</v>
      </c>
      <c r="I1029" s="151">
        <v>20095700</v>
      </c>
      <c r="J1029" s="151">
        <v>0</v>
      </c>
      <c r="K1029" s="151">
        <v>20095700</v>
      </c>
      <c r="L1029" s="152">
        <v>0</v>
      </c>
    </row>
    <row r="1030" spans="1:12" ht="23.25" customHeight="1" x14ac:dyDescent="0.25">
      <c r="A1030" s="278" t="s">
        <v>112</v>
      </c>
      <c r="B1030" s="279"/>
      <c r="C1030" s="116" t="s">
        <v>94</v>
      </c>
      <c r="D1030" s="116" t="s">
        <v>56</v>
      </c>
      <c r="E1030" s="122" t="s">
        <v>100</v>
      </c>
      <c r="F1030" s="123"/>
      <c r="G1030" s="121">
        <v>20095700</v>
      </c>
      <c r="H1030" s="151">
        <v>0</v>
      </c>
      <c r="I1030" s="151">
        <v>20095700</v>
      </c>
      <c r="J1030" s="151">
        <v>0</v>
      </c>
      <c r="K1030" s="151">
        <v>20095700</v>
      </c>
      <c r="L1030" s="152">
        <v>0</v>
      </c>
    </row>
    <row r="1031" spans="1:12" ht="45.75" customHeight="1" x14ac:dyDescent="0.25">
      <c r="A1031" s="278" t="s">
        <v>111</v>
      </c>
      <c r="B1031" s="279"/>
      <c r="C1031" s="116" t="s">
        <v>94</v>
      </c>
      <c r="D1031" s="116" t="s">
        <v>56</v>
      </c>
      <c r="E1031" s="122" t="s">
        <v>100</v>
      </c>
      <c r="F1031" s="122" t="s">
        <v>110</v>
      </c>
      <c r="G1031" s="121">
        <v>4067700</v>
      </c>
      <c r="H1031" s="151">
        <v>0</v>
      </c>
      <c r="I1031" s="151">
        <v>4067700</v>
      </c>
      <c r="J1031" s="151">
        <v>0</v>
      </c>
      <c r="K1031" s="151">
        <v>4067700</v>
      </c>
      <c r="L1031" s="152">
        <v>0</v>
      </c>
    </row>
    <row r="1032" spans="1:12" ht="15" customHeight="1" x14ac:dyDescent="0.25">
      <c r="A1032" s="278" t="s">
        <v>109</v>
      </c>
      <c r="B1032" s="279"/>
      <c r="C1032" s="116" t="s">
        <v>94</v>
      </c>
      <c r="D1032" s="116" t="s">
        <v>56</v>
      </c>
      <c r="E1032" s="122" t="s">
        <v>100</v>
      </c>
      <c r="F1032" s="122" t="s">
        <v>108</v>
      </c>
      <c r="G1032" s="121">
        <v>4067700</v>
      </c>
      <c r="H1032" s="151">
        <v>0</v>
      </c>
      <c r="I1032" s="151">
        <v>4067700</v>
      </c>
      <c r="J1032" s="151">
        <v>0</v>
      </c>
      <c r="K1032" s="151">
        <v>4067700</v>
      </c>
      <c r="L1032" s="152">
        <v>0</v>
      </c>
    </row>
    <row r="1033" spans="1:12" ht="23.25" customHeight="1" x14ac:dyDescent="0.25">
      <c r="A1033" s="278" t="s">
        <v>107</v>
      </c>
      <c r="B1033" s="279"/>
      <c r="C1033" s="116" t="s">
        <v>94</v>
      </c>
      <c r="D1033" s="116" t="s">
        <v>56</v>
      </c>
      <c r="E1033" s="122" t="s">
        <v>100</v>
      </c>
      <c r="F1033" s="122" t="s">
        <v>106</v>
      </c>
      <c r="G1033" s="121">
        <v>14528000</v>
      </c>
      <c r="H1033" s="151">
        <v>0</v>
      </c>
      <c r="I1033" s="151">
        <v>14528000</v>
      </c>
      <c r="J1033" s="151">
        <v>0</v>
      </c>
      <c r="K1033" s="151">
        <v>14528000</v>
      </c>
      <c r="L1033" s="152">
        <v>0</v>
      </c>
    </row>
    <row r="1034" spans="1:12" ht="23.25" customHeight="1" x14ac:dyDescent="0.25">
      <c r="A1034" s="278" t="s">
        <v>105</v>
      </c>
      <c r="B1034" s="279"/>
      <c r="C1034" s="116" t="s">
        <v>94</v>
      </c>
      <c r="D1034" s="116" t="s">
        <v>56</v>
      </c>
      <c r="E1034" s="122" t="s">
        <v>100</v>
      </c>
      <c r="F1034" s="122" t="s">
        <v>104</v>
      </c>
      <c r="G1034" s="121">
        <v>14528000</v>
      </c>
      <c r="H1034" s="151">
        <v>0</v>
      </c>
      <c r="I1034" s="151">
        <v>14528000</v>
      </c>
      <c r="J1034" s="151">
        <v>0</v>
      </c>
      <c r="K1034" s="151">
        <v>14528000</v>
      </c>
      <c r="L1034" s="152">
        <v>0</v>
      </c>
    </row>
    <row r="1035" spans="1:12" ht="15" customHeight="1" x14ac:dyDescent="0.25">
      <c r="A1035" s="278" t="s">
        <v>103</v>
      </c>
      <c r="B1035" s="279"/>
      <c r="C1035" s="116" t="s">
        <v>94</v>
      </c>
      <c r="D1035" s="116" t="s">
        <v>56</v>
      </c>
      <c r="E1035" s="122" t="s">
        <v>100</v>
      </c>
      <c r="F1035" s="122" t="s">
        <v>102</v>
      </c>
      <c r="G1035" s="121">
        <v>1500000</v>
      </c>
      <c r="H1035" s="151">
        <v>0</v>
      </c>
      <c r="I1035" s="151">
        <v>1500000</v>
      </c>
      <c r="J1035" s="151">
        <v>0</v>
      </c>
      <c r="K1035" s="151">
        <v>1500000</v>
      </c>
      <c r="L1035" s="152">
        <v>0</v>
      </c>
    </row>
    <row r="1036" spans="1:12" ht="15" customHeight="1" x14ac:dyDescent="0.25">
      <c r="A1036" s="278" t="s">
        <v>101</v>
      </c>
      <c r="B1036" s="279"/>
      <c r="C1036" s="116" t="s">
        <v>94</v>
      </c>
      <c r="D1036" s="116" t="s">
        <v>56</v>
      </c>
      <c r="E1036" s="122" t="s">
        <v>100</v>
      </c>
      <c r="F1036" s="122" t="s">
        <v>99</v>
      </c>
      <c r="G1036" s="121">
        <v>1500000</v>
      </c>
      <c r="H1036" s="151">
        <v>0</v>
      </c>
      <c r="I1036" s="151">
        <v>1500000</v>
      </c>
      <c r="J1036" s="151">
        <v>0</v>
      </c>
      <c r="K1036" s="151">
        <v>1500000</v>
      </c>
      <c r="L1036" s="152">
        <v>0</v>
      </c>
    </row>
    <row r="1037" spans="1:12" ht="15" customHeight="1" x14ac:dyDescent="0.25">
      <c r="A1037" s="285" t="s">
        <v>787</v>
      </c>
      <c r="B1037" s="286"/>
      <c r="C1037" s="175" t="s">
        <v>248</v>
      </c>
      <c r="D1037" s="175"/>
      <c r="E1037" s="175"/>
      <c r="F1037" s="175"/>
      <c r="G1037" s="176">
        <v>95570800</v>
      </c>
      <c r="H1037" s="153">
        <v>0</v>
      </c>
      <c r="I1037" s="153">
        <v>86723000</v>
      </c>
      <c r="J1037" s="153">
        <v>0</v>
      </c>
      <c r="K1037" s="153">
        <v>86723000</v>
      </c>
      <c r="L1037" s="154">
        <v>0</v>
      </c>
    </row>
    <row r="1038" spans="1:12" ht="15" customHeight="1" x14ac:dyDescent="0.25">
      <c r="A1038" s="278" t="s">
        <v>259</v>
      </c>
      <c r="B1038" s="279"/>
      <c r="C1038" s="116" t="s">
        <v>248</v>
      </c>
      <c r="D1038" s="116" t="s">
        <v>52</v>
      </c>
      <c r="E1038" s="117"/>
      <c r="F1038" s="117"/>
      <c r="G1038" s="121">
        <v>47937200</v>
      </c>
      <c r="H1038" s="151">
        <v>0</v>
      </c>
      <c r="I1038" s="151">
        <v>48937200</v>
      </c>
      <c r="J1038" s="151">
        <v>0</v>
      </c>
      <c r="K1038" s="151">
        <v>48937200</v>
      </c>
      <c r="L1038" s="152">
        <v>0</v>
      </c>
    </row>
    <row r="1039" spans="1:12" ht="34.5" customHeight="1" x14ac:dyDescent="0.25">
      <c r="A1039" s="278" t="s">
        <v>175</v>
      </c>
      <c r="B1039" s="279"/>
      <c r="C1039" s="116" t="s">
        <v>248</v>
      </c>
      <c r="D1039" s="116" t="s">
        <v>52</v>
      </c>
      <c r="E1039" s="116" t="s">
        <v>174</v>
      </c>
      <c r="F1039" s="116"/>
      <c r="G1039" s="121">
        <v>47937200</v>
      </c>
      <c r="H1039" s="151">
        <v>0</v>
      </c>
      <c r="I1039" s="151">
        <v>48937200</v>
      </c>
      <c r="J1039" s="151">
        <v>0</v>
      </c>
      <c r="K1039" s="151">
        <v>48937200</v>
      </c>
      <c r="L1039" s="152">
        <v>0</v>
      </c>
    </row>
    <row r="1040" spans="1:12" ht="45.75" customHeight="1" x14ac:dyDescent="0.25">
      <c r="A1040" s="278" t="s">
        <v>886</v>
      </c>
      <c r="B1040" s="279"/>
      <c r="C1040" s="116" t="s">
        <v>248</v>
      </c>
      <c r="D1040" s="116" t="s">
        <v>52</v>
      </c>
      <c r="E1040" s="122" t="s">
        <v>256</v>
      </c>
      <c r="F1040" s="122"/>
      <c r="G1040" s="121">
        <v>47937200</v>
      </c>
      <c r="H1040" s="151">
        <v>0</v>
      </c>
      <c r="I1040" s="151">
        <v>48937200</v>
      </c>
      <c r="J1040" s="151">
        <v>0</v>
      </c>
      <c r="K1040" s="151">
        <v>48937200</v>
      </c>
      <c r="L1040" s="152">
        <v>0</v>
      </c>
    </row>
    <row r="1041" spans="1:12" ht="34.5" customHeight="1" x14ac:dyDescent="0.25">
      <c r="A1041" s="278" t="s">
        <v>255</v>
      </c>
      <c r="B1041" s="279"/>
      <c r="C1041" s="116" t="s">
        <v>248</v>
      </c>
      <c r="D1041" s="116" t="s">
        <v>52</v>
      </c>
      <c r="E1041" s="122" t="s">
        <v>254</v>
      </c>
      <c r="F1041" s="123"/>
      <c r="G1041" s="121">
        <v>47937200</v>
      </c>
      <c r="H1041" s="151">
        <v>0</v>
      </c>
      <c r="I1041" s="151">
        <v>48937200</v>
      </c>
      <c r="J1041" s="151">
        <v>0</v>
      </c>
      <c r="K1041" s="151">
        <v>48937200</v>
      </c>
      <c r="L1041" s="152">
        <v>0</v>
      </c>
    </row>
    <row r="1042" spans="1:12" ht="102" customHeight="1" x14ac:dyDescent="0.25">
      <c r="A1042" s="278" t="s">
        <v>1062</v>
      </c>
      <c r="B1042" s="279"/>
      <c r="C1042" s="116" t="s">
        <v>248</v>
      </c>
      <c r="D1042" s="116" t="s">
        <v>52</v>
      </c>
      <c r="E1042" s="122" t="s">
        <v>253</v>
      </c>
      <c r="F1042" s="123"/>
      <c r="G1042" s="121">
        <v>47937200</v>
      </c>
      <c r="H1042" s="151">
        <v>0</v>
      </c>
      <c r="I1042" s="151">
        <v>48937200</v>
      </c>
      <c r="J1042" s="151">
        <v>0</v>
      </c>
      <c r="K1042" s="151">
        <v>48937200</v>
      </c>
      <c r="L1042" s="152">
        <v>0</v>
      </c>
    </row>
    <row r="1043" spans="1:12" ht="23.25" customHeight="1" x14ac:dyDescent="0.25">
      <c r="A1043" s="278" t="s">
        <v>107</v>
      </c>
      <c r="B1043" s="279"/>
      <c r="C1043" s="116" t="s">
        <v>248</v>
      </c>
      <c r="D1043" s="116" t="s">
        <v>52</v>
      </c>
      <c r="E1043" s="122" t="s">
        <v>253</v>
      </c>
      <c r="F1043" s="122" t="s">
        <v>106</v>
      </c>
      <c r="G1043" s="121">
        <v>1880000</v>
      </c>
      <c r="H1043" s="151">
        <v>0</v>
      </c>
      <c r="I1043" s="151">
        <v>2880000</v>
      </c>
      <c r="J1043" s="151">
        <v>0</v>
      </c>
      <c r="K1043" s="151">
        <v>2880000</v>
      </c>
      <c r="L1043" s="152">
        <v>0</v>
      </c>
    </row>
    <row r="1044" spans="1:12" ht="23.25" customHeight="1" x14ac:dyDescent="0.25">
      <c r="A1044" s="278" t="s">
        <v>105</v>
      </c>
      <c r="B1044" s="279"/>
      <c r="C1044" s="116" t="s">
        <v>248</v>
      </c>
      <c r="D1044" s="116" t="s">
        <v>52</v>
      </c>
      <c r="E1044" s="122" t="s">
        <v>253</v>
      </c>
      <c r="F1044" s="122" t="s">
        <v>104</v>
      </c>
      <c r="G1044" s="121">
        <v>1880000</v>
      </c>
      <c r="H1044" s="151">
        <v>0</v>
      </c>
      <c r="I1044" s="151">
        <v>2880000</v>
      </c>
      <c r="J1044" s="151">
        <v>0</v>
      </c>
      <c r="K1044" s="151">
        <v>2880000</v>
      </c>
      <c r="L1044" s="152">
        <v>0</v>
      </c>
    </row>
    <row r="1045" spans="1:12" ht="23.25" customHeight="1" x14ac:dyDescent="0.25">
      <c r="A1045" s="278" t="s">
        <v>97</v>
      </c>
      <c r="B1045" s="279"/>
      <c r="C1045" s="116" t="s">
        <v>248</v>
      </c>
      <c r="D1045" s="116" t="s">
        <v>52</v>
      </c>
      <c r="E1045" s="122" t="s">
        <v>253</v>
      </c>
      <c r="F1045" s="122" t="s">
        <v>75</v>
      </c>
      <c r="G1045" s="121">
        <v>46057200</v>
      </c>
      <c r="H1045" s="151">
        <v>0</v>
      </c>
      <c r="I1045" s="151">
        <v>46057200</v>
      </c>
      <c r="J1045" s="151">
        <v>0</v>
      </c>
      <c r="K1045" s="151">
        <v>46057200</v>
      </c>
      <c r="L1045" s="152">
        <v>0</v>
      </c>
    </row>
    <row r="1046" spans="1:12" ht="15" customHeight="1" x14ac:dyDescent="0.25">
      <c r="A1046" s="278" t="s">
        <v>96</v>
      </c>
      <c r="B1046" s="279"/>
      <c r="C1046" s="116" t="s">
        <v>248</v>
      </c>
      <c r="D1046" s="116" t="s">
        <v>52</v>
      </c>
      <c r="E1046" s="122" t="s">
        <v>253</v>
      </c>
      <c r="F1046" s="122" t="s">
        <v>92</v>
      </c>
      <c r="G1046" s="121">
        <v>46057200</v>
      </c>
      <c r="H1046" s="151">
        <v>0</v>
      </c>
      <c r="I1046" s="151">
        <v>46057200</v>
      </c>
      <c r="J1046" s="151">
        <v>0</v>
      </c>
      <c r="K1046" s="151">
        <v>46057200</v>
      </c>
      <c r="L1046" s="152">
        <v>0</v>
      </c>
    </row>
    <row r="1047" spans="1:12" ht="15" customHeight="1" x14ac:dyDescent="0.25">
      <c r="A1047" s="278" t="s">
        <v>258</v>
      </c>
      <c r="B1047" s="279"/>
      <c r="C1047" s="116" t="s">
        <v>248</v>
      </c>
      <c r="D1047" s="116" t="s">
        <v>56</v>
      </c>
      <c r="E1047" s="117"/>
      <c r="F1047" s="117"/>
      <c r="G1047" s="121">
        <v>20000000</v>
      </c>
      <c r="H1047" s="151">
        <v>0</v>
      </c>
      <c r="I1047" s="151">
        <v>22925300</v>
      </c>
      <c r="J1047" s="151">
        <v>0</v>
      </c>
      <c r="K1047" s="151">
        <v>22925300</v>
      </c>
      <c r="L1047" s="152">
        <v>0</v>
      </c>
    </row>
    <row r="1048" spans="1:12" ht="34.5" customHeight="1" x14ac:dyDescent="0.25">
      <c r="A1048" s="278" t="s">
        <v>175</v>
      </c>
      <c r="B1048" s="279"/>
      <c r="C1048" s="116" t="s">
        <v>248</v>
      </c>
      <c r="D1048" s="116" t="s">
        <v>56</v>
      </c>
      <c r="E1048" s="116" t="s">
        <v>174</v>
      </c>
      <c r="F1048" s="116"/>
      <c r="G1048" s="121">
        <v>20000000</v>
      </c>
      <c r="H1048" s="151">
        <v>0</v>
      </c>
      <c r="I1048" s="151">
        <v>22925300</v>
      </c>
      <c r="J1048" s="151">
        <v>0</v>
      </c>
      <c r="K1048" s="151">
        <v>22925300</v>
      </c>
      <c r="L1048" s="152">
        <v>0</v>
      </c>
    </row>
    <row r="1049" spans="1:12" ht="45.75" customHeight="1" x14ac:dyDescent="0.25">
      <c r="A1049" s="278" t="s">
        <v>886</v>
      </c>
      <c r="B1049" s="279"/>
      <c r="C1049" s="116" t="s">
        <v>248</v>
      </c>
      <c r="D1049" s="116" t="s">
        <v>56</v>
      </c>
      <c r="E1049" s="122" t="s">
        <v>256</v>
      </c>
      <c r="F1049" s="122"/>
      <c r="G1049" s="121">
        <v>20000000</v>
      </c>
      <c r="H1049" s="151">
        <v>0</v>
      </c>
      <c r="I1049" s="151">
        <v>22925300</v>
      </c>
      <c r="J1049" s="151">
        <v>0</v>
      </c>
      <c r="K1049" s="151">
        <v>22925300</v>
      </c>
      <c r="L1049" s="152">
        <v>0</v>
      </c>
    </row>
    <row r="1050" spans="1:12" ht="34.5" customHeight="1" x14ac:dyDescent="0.25">
      <c r="A1050" s="278" t="s">
        <v>255</v>
      </c>
      <c r="B1050" s="279"/>
      <c r="C1050" s="116" t="s">
        <v>248</v>
      </c>
      <c r="D1050" s="116" t="s">
        <v>56</v>
      </c>
      <c r="E1050" s="122" t="s">
        <v>254</v>
      </c>
      <c r="F1050" s="123"/>
      <c r="G1050" s="121">
        <v>20000000</v>
      </c>
      <c r="H1050" s="151">
        <v>0</v>
      </c>
      <c r="I1050" s="151">
        <v>22925300</v>
      </c>
      <c r="J1050" s="151">
        <v>0</v>
      </c>
      <c r="K1050" s="151">
        <v>22925300</v>
      </c>
      <c r="L1050" s="152">
        <v>0</v>
      </c>
    </row>
    <row r="1051" spans="1:12" ht="102" customHeight="1" x14ac:dyDescent="0.25">
      <c r="A1051" s="278" t="s">
        <v>1062</v>
      </c>
      <c r="B1051" s="279"/>
      <c r="C1051" s="116" t="s">
        <v>248</v>
      </c>
      <c r="D1051" s="116" t="s">
        <v>56</v>
      </c>
      <c r="E1051" s="122" t="s">
        <v>253</v>
      </c>
      <c r="F1051" s="123"/>
      <c r="G1051" s="121">
        <v>20000000</v>
      </c>
      <c r="H1051" s="151">
        <v>0</v>
      </c>
      <c r="I1051" s="151">
        <v>22925300</v>
      </c>
      <c r="J1051" s="151">
        <v>0</v>
      </c>
      <c r="K1051" s="151">
        <v>22925300</v>
      </c>
      <c r="L1051" s="152">
        <v>0</v>
      </c>
    </row>
    <row r="1052" spans="1:12" ht="23.25" customHeight="1" x14ac:dyDescent="0.25">
      <c r="A1052" s="278" t="s">
        <v>107</v>
      </c>
      <c r="B1052" s="279"/>
      <c r="C1052" s="116" t="s">
        <v>248</v>
      </c>
      <c r="D1052" s="116" t="s">
        <v>56</v>
      </c>
      <c r="E1052" s="122" t="s">
        <v>253</v>
      </c>
      <c r="F1052" s="122" t="s">
        <v>106</v>
      </c>
      <c r="G1052" s="121">
        <v>7306600</v>
      </c>
      <c r="H1052" s="151">
        <v>0</v>
      </c>
      <c r="I1052" s="151">
        <v>7306600</v>
      </c>
      <c r="J1052" s="151">
        <v>0</v>
      </c>
      <c r="K1052" s="151">
        <v>7306600</v>
      </c>
      <c r="L1052" s="152">
        <v>0</v>
      </c>
    </row>
    <row r="1053" spans="1:12" ht="23.25" customHeight="1" x14ac:dyDescent="0.25">
      <c r="A1053" s="278" t="s">
        <v>105</v>
      </c>
      <c r="B1053" s="279"/>
      <c r="C1053" s="116" t="s">
        <v>248</v>
      </c>
      <c r="D1053" s="116" t="s">
        <v>56</v>
      </c>
      <c r="E1053" s="122" t="s">
        <v>253</v>
      </c>
      <c r="F1053" s="122" t="s">
        <v>104</v>
      </c>
      <c r="G1053" s="121">
        <v>7306600</v>
      </c>
      <c r="H1053" s="151">
        <v>0</v>
      </c>
      <c r="I1053" s="151">
        <v>7306600</v>
      </c>
      <c r="J1053" s="151">
        <v>0</v>
      </c>
      <c r="K1053" s="151">
        <v>7306600</v>
      </c>
      <c r="L1053" s="152">
        <v>0</v>
      </c>
    </row>
    <row r="1054" spans="1:12" ht="23.25" customHeight="1" x14ac:dyDescent="0.25">
      <c r="A1054" s="278" t="s">
        <v>97</v>
      </c>
      <c r="B1054" s="279"/>
      <c r="C1054" s="116" t="s">
        <v>248</v>
      </c>
      <c r="D1054" s="116" t="s">
        <v>56</v>
      </c>
      <c r="E1054" s="122" t="s">
        <v>253</v>
      </c>
      <c r="F1054" s="122" t="s">
        <v>75</v>
      </c>
      <c r="G1054" s="121">
        <v>12693400</v>
      </c>
      <c r="H1054" s="151">
        <v>0</v>
      </c>
      <c r="I1054" s="151">
        <v>15618700</v>
      </c>
      <c r="J1054" s="151">
        <v>0</v>
      </c>
      <c r="K1054" s="151">
        <v>15618700</v>
      </c>
      <c r="L1054" s="152">
        <v>0</v>
      </c>
    </row>
    <row r="1055" spans="1:12" ht="15" customHeight="1" x14ac:dyDescent="0.25">
      <c r="A1055" s="278" t="s">
        <v>96</v>
      </c>
      <c r="B1055" s="279"/>
      <c r="C1055" s="116" t="s">
        <v>248</v>
      </c>
      <c r="D1055" s="116" t="s">
        <v>56</v>
      </c>
      <c r="E1055" s="122" t="s">
        <v>253</v>
      </c>
      <c r="F1055" s="122" t="s">
        <v>92</v>
      </c>
      <c r="G1055" s="121">
        <v>12693400</v>
      </c>
      <c r="H1055" s="151">
        <v>0</v>
      </c>
      <c r="I1055" s="151">
        <v>15618700</v>
      </c>
      <c r="J1055" s="151">
        <v>0</v>
      </c>
      <c r="K1055" s="151">
        <v>15618700</v>
      </c>
      <c r="L1055" s="152">
        <v>0</v>
      </c>
    </row>
    <row r="1056" spans="1:12" ht="15" customHeight="1" x14ac:dyDescent="0.25">
      <c r="A1056" s="278" t="s">
        <v>257</v>
      </c>
      <c r="B1056" s="279"/>
      <c r="C1056" s="116" t="s">
        <v>248</v>
      </c>
      <c r="D1056" s="116" t="s">
        <v>61</v>
      </c>
      <c r="E1056" s="117"/>
      <c r="F1056" s="117"/>
      <c r="G1056" s="121">
        <v>27633600</v>
      </c>
      <c r="H1056" s="151">
        <v>0</v>
      </c>
      <c r="I1056" s="151">
        <v>14860500</v>
      </c>
      <c r="J1056" s="151">
        <v>0</v>
      </c>
      <c r="K1056" s="151">
        <v>14860500</v>
      </c>
      <c r="L1056" s="152">
        <v>0</v>
      </c>
    </row>
    <row r="1057" spans="1:12" ht="34.5" customHeight="1" x14ac:dyDescent="0.25">
      <c r="A1057" s="278" t="s">
        <v>175</v>
      </c>
      <c r="B1057" s="279"/>
      <c r="C1057" s="116" t="s">
        <v>248</v>
      </c>
      <c r="D1057" s="116" t="s">
        <v>61</v>
      </c>
      <c r="E1057" s="116" t="s">
        <v>174</v>
      </c>
      <c r="F1057" s="116"/>
      <c r="G1057" s="121">
        <v>9854500</v>
      </c>
      <c r="H1057" s="151">
        <v>0</v>
      </c>
      <c r="I1057" s="151">
        <v>14860500</v>
      </c>
      <c r="J1057" s="151">
        <v>0</v>
      </c>
      <c r="K1057" s="151">
        <v>14860500</v>
      </c>
      <c r="L1057" s="152">
        <v>0</v>
      </c>
    </row>
    <row r="1058" spans="1:12" ht="45.75" customHeight="1" x14ac:dyDescent="0.25">
      <c r="A1058" s="278" t="s">
        <v>886</v>
      </c>
      <c r="B1058" s="279"/>
      <c r="C1058" s="116" t="s">
        <v>248</v>
      </c>
      <c r="D1058" s="116" t="s">
        <v>61</v>
      </c>
      <c r="E1058" s="122" t="s">
        <v>256</v>
      </c>
      <c r="F1058" s="122"/>
      <c r="G1058" s="121">
        <v>9854500</v>
      </c>
      <c r="H1058" s="151">
        <v>0</v>
      </c>
      <c r="I1058" s="151">
        <v>14860500</v>
      </c>
      <c r="J1058" s="151">
        <v>0</v>
      </c>
      <c r="K1058" s="151">
        <v>14860500</v>
      </c>
      <c r="L1058" s="152">
        <v>0</v>
      </c>
    </row>
    <row r="1059" spans="1:12" ht="34.5" customHeight="1" x14ac:dyDescent="0.25">
      <c r="A1059" s="278" t="s">
        <v>255</v>
      </c>
      <c r="B1059" s="279"/>
      <c r="C1059" s="116" t="s">
        <v>248</v>
      </c>
      <c r="D1059" s="116" t="s">
        <v>61</v>
      </c>
      <c r="E1059" s="122" t="s">
        <v>254</v>
      </c>
      <c r="F1059" s="123"/>
      <c r="G1059" s="121">
        <v>8854500</v>
      </c>
      <c r="H1059" s="151">
        <v>0</v>
      </c>
      <c r="I1059" s="151">
        <v>10110500</v>
      </c>
      <c r="J1059" s="151">
        <v>0</v>
      </c>
      <c r="K1059" s="151">
        <v>10110500</v>
      </c>
      <c r="L1059" s="152">
        <v>0</v>
      </c>
    </row>
    <row r="1060" spans="1:12" ht="102" customHeight="1" x14ac:dyDescent="0.25">
      <c r="A1060" s="278" t="s">
        <v>1062</v>
      </c>
      <c r="B1060" s="279"/>
      <c r="C1060" s="116" t="s">
        <v>248</v>
      </c>
      <c r="D1060" s="116" t="s">
        <v>61</v>
      </c>
      <c r="E1060" s="122" t="s">
        <v>253</v>
      </c>
      <c r="F1060" s="123"/>
      <c r="G1060" s="121">
        <v>8854500</v>
      </c>
      <c r="H1060" s="151">
        <v>0</v>
      </c>
      <c r="I1060" s="151">
        <v>10110500</v>
      </c>
      <c r="J1060" s="151">
        <v>0</v>
      </c>
      <c r="K1060" s="151">
        <v>10110500</v>
      </c>
      <c r="L1060" s="152">
        <v>0</v>
      </c>
    </row>
    <row r="1061" spans="1:12" ht="23.25" customHeight="1" x14ac:dyDescent="0.25">
      <c r="A1061" s="278" t="s">
        <v>107</v>
      </c>
      <c r="B1061" s="279"/>
      <c r="C1061" s="116" t="s">
        <v>248</v>
      </c>
      <c r="D1061" s="116" t="s">
        <v>61</v>
      </c>
      <c r="E1061" s="122" t="s">
        <v>253</v>
      </c>
      <c r="F1061" s="122" t="s">
        <v>106</v>
      </c>
      <c r="G1061" s="121">
        <v>3000000</v>
      </c>
      <c r="H1061" s="151">
        <v>0</v>
      </c>
      <c r="I1061" s="151">
        <v>4256000</v>
      </c>
      <c r="J1061" s="151">
        <v>0</v>
      </c>
      <c r="K1061" s="151">
        <v>4256000</v>
      </c>
      <c r="L1061" s="152">
        <v>0</v>
      </c>
    </row>
    <row r="1062" spans="1:12" ht="23.25" customHeight="1" x14ac:dyDescent="0.25">
      <c r="A1062" s="278" t="s">
        <v>105</v>
      </c>
      <c r="B1062" s="279"/>
      <c r="C1062" s="116" t="s">
        <v>248</v>
      </c>
      <c r="D1062" s="116" t="s">
        <v>61</v>
      </c>
      <c r="E1062" s="122" t="s">
        <v>253</v>
      </c>
      <c r="F1062" s="122" t="s">
        <v>104</v>
      </c>
      <c r="G1062" s="121">
        <v>3000000</v>
      </c>
      <c r="H1062" s="151">
        <v>0</v>
      </c>
      <c r="I1062" s="151">
        <v>4256000</v>
      </c>
      <c r="J1062" s="151">
        <v>0</v>
      </c>
      <c r="K1062" s="151">
        <v>4256000</v>
      </c>
      <c r="L1062" s="152">
        <v>0</v>
      </c>
    </row>
    <row r="1063" spans="1:12" ht="23.25" customHeight="1" x14ac:dyDescent="0.25">
      <c r="A1063" s="278" t="s">
        <v>97</v>
      </c>
      <c r="B1063" s="279"/>
      <c r="C1063" s="116" t="s">
        <v>248</v>
      </c>
      <c r="D1063" s="116" t="s">
        <v>61</v>
      </c>
      <c r="E1063" s="122" t="s">
        <v>253</v>
      </c>
      <c r="F1063" s="122" t="s">
        <v>75</v>
      </c>
      <c r="G1063" s="121">
        <v>5854500</v>
      </c>
      <c r="H1063" s="151">
        <v>0</v>
      </c>
      <c r="I1063" s="151">
        <v>5854500</v>
      </c>
      <c r="J1063" s="151">
        <v>0</v>
      </c>
      <c r="K1063" s="151">
        <v>5854500</v>
      </c>
      <c r="L1063" s="152">
        <v>0</v>
      </c>
    </row>
    <row r="1064" spans="1:12" ht="15" customHeight="1" x14ac:dyDescent="0.25">
      <c r="A1064" s="278" t="s">
        <v>96</v>
      </c>
      <c r="B1064" s="279"/>
      <c r="C1064" s="116" t="s">
        <v>248</v>
      </c>
      <c r="D1064" s="116" t="s">
        <v>61</v>
      </c>
      <c r="E1064" s="122" t="s">
        <v>253</v>
      </c>
      <c r="F1064" s="122" t="s">
        <v>92</v>
      </c>
      <c r="G1064" s="121">
        <v>5854500</v>
      </c>
      <c r="H1064" s="151">
        <v>0</v>
      </c>
      <c r="I1064" s="151">
        <v>5854500</v>
      </c>
      <c r="J1064" s="151">
        <v>0</v>
      </c>
      <c r="K1064" s="151">
        <v>5854500</v>
      </c>
      <c r="L1064" s="152">
        <v>0</v>
      </c>
    </row>
    <row r="1065" spans="1:12" ht="23.25" customHeight="1" x14ac:dyDescent="0.25">
      <c r="A1065" s="278" t="s">
        <v>252</v>
      </c>
      <c r="B1065" s="279"/>
      <c r="C1065" s="116" t="s">
        <v>248</v>
      </c>
      <c r="D1065" s="116" t="s">
        <v>61</v>
      </c>
      <c r="E1065" s="122" t="s">
        <v>251</v>
      </c>
      <c r="F1065" s="123"/>
      <c r="G1065" s="121">
        <v>1000000</v>
      </c>
      <c r="H1065" s="151">
        <v>0</v>
      </c>
      <c r="I1065" s="151">
        <v>4750000</v>
      </c>
      <c r="J1065" s="151">
        <v>0</v>
      </c>
      <c r="K1065" s="151">
        <v>4750000</v>
      </c>
      <c r="L1065" s="152">
        <v>0</v>
      </c>
    </row>
    <row r="1066" spans="1:12" ht="45.75" customHeight="1" x14ac:dyDescent="0.25">
      <c r="A1066" s="278" t="s">
        <v>495</v>
      </c>
      <c r="B1066" s="279"/>
      <c r="C1066" s="116" t="s">
        <v>248</v>
      </c>
      <c r="D1066" s="116" t="s">
        <v>61</v>
      </c>
      <c r="E1066" s="122" t="s">
        <v>494</v>
      </c>
      <c r="F1066" s="123"/>
      <c r="G1066" s="121">
        <v>1000000</v>
      </c>
      <c r="H1066" s="151">
        <v>0</v>
      </c>
      <c r="I1066" s="151">
        <v>4750000</v>
      </c>
      <c r="J1066" s="151">
        <v>0</v>
      </c>
      <c r="K1066" s="151">
        <v>4750000</v>
      </c>
      <c r="L1066" s="152">
        <v>0</v>
      </c>
    </row>
    <row r="1067" spans="1:12" ht="23.25" customHeight="1" x14ac:dyDescent="0.25">
      <c r="A1067" s="278" t="s">
        <v>107</v>
      </c>
      <c r="B1067" s="279"/>
      <c r="C1067" s="116" t="s">
        <v>248</v>
      </c>
      <c r="D1067" s="116" t="s">
        <v>61</v>
      </c>
      <c r="E1067" s="122" t="s">
        <v>494</v>
      </c>
      <c r="F1067" s="122" t="s">
        <v>106</v>
      </c>
      <c r="G1067" s="121">
        <v>0</v>
      </c>
      <c r="H1067" s="151">
        <v>0</v>
      </c>
      <c r="I1067" s="151">
        <v>2000000</v>
      </c>
      <c r="J1067" s="151">
        <v>0</v>
      </c>
      <c r="K1067" s="151">
        <v>2000000</v>
      </c>
      <c r="L1067" s="152">
        <v>0</v>
      </c>
    </row>
    <row r="1068" spans="1:12" ht="23.25" customHeight="1" x14ac:dyDescent="0.25">
      <c r="A1068" s="278" t="s">
        <v>105</v>
      </c>
      <c r="B1068" s="279"/>
      <c r="C1068" s="116" t="s">
        <v>248</v>
      </c>
      <c r="D1068" s="116" t="s">
        <v>61</v>
      </c>
      <c r="E1068" s="122" t="s">
        <v>494</v>
      </c>
      <c r="F1068" s="122" t="s">
        <v>104</v>
      </c>
      <c r="G1068" s="121">
        <v>0</v>
      </c>
      <c r="H1068" s="151">
        <v>0</v>
      </c>
      <c r="I1068" s="151">
        <v>2000000</v>
      </c>
      <c r="J1068" s="151">
        <v>0</v>
      </c>
      <c r="K1068" s="151">
        <v>2000000</v>
      </c>
      <c r="L1068" s="152">
        <v>0</v>
      </c>
    </row>
    <row r="1069" spans="1:12" ht="23.25" customHeight="1" x14ac:dyDescent="0.25">
      <c r="A1069" s="278" t="s">
        <v>97</v>
      </c>
      <c r="B1069" s="279"/>
      <c r="C1069" s="116" t="s">
        <v>248</v>
      </c>
      <c r="D1069" s="116" t="s">
        <v>61</v>
      </c>
      <c r="E1069" s="122" t="s">
        <v>494</v>
      </c>
      <c r="F1069" s="122" t="s">
        <v>75</v>
      </c>
      <c r="G1069" s="121">
        <v>1000000</v>
      </c>
      <c r="H1069" s="151">
        <v>0</v>
      </c>
      <c r="I1069" s="151">
        <v>2750000</v>
      </c>
      <c r="J1069" s="151">
        <v>0</v>
      </c>
      <c r="K1069" s="151">
        <v>2750000</v>
      </c>
      <c r="L1069" s="152">
        <v>0</v>
      </c>
    </row>
    <row r="1070" spans="1:12" ht="15" customHeight="1" x14ac:dyDescent="0.25">
      <c r="A1070" s="278" t="s">
        <v>124</v>
      </c>
      <c r="B1070" s="279"/>
      <c r="C1070" s="116" t="s">
        <v>248</v>
      </c>
      <c r="D1070" s="116" t="s">
        <v>61</v>
      </c>
      <c r="E1070" s="122" t="s">
        <v>494</v>
      </c>
      <c r="F1070" s="122" t="s">
        <v>78</v>
      </c>
      <c r="G1070" s="121">
        <v>0</v>
      </c>
      <c r="H1070" s="151">
        <v>0</v>
      </c>
      <c r="I1070" s="151">
        <v>1000000</v>
      </c>
      <c r="J1070" s="151">
        <v>0</v>
      </c>
      <c r="K1070" s="151">
        <v>1000000</v>
      </c>
      <c r="L1070" s="152">
        <v>0</v>
      </c>
    </row>
    <row r="1071" spans="1:12" ht="15" customHeight="1" x14ac:dyDescent="0.25">
      <c r="A1071" s="278" t="s">
        <v>96</v>
      </c>
      <c r="B1071" s="279"/>
      <c r="C1071" s="116" t="s">
        <v>248</v>
      </c>
      <c r="D1071" s="116" t="s">
        <v>61</v>
      </c>
      <c r="E1071" s="122" t="s">
        <v>494</v>
      </c>
      <c r="F1071" s="122" t="s">
        <v>92</v>
      </c>
      <c r="G1071" s="121">
        <v>1000000</v>
      </c>
      <c r="H1071" s="151">
        <v>0</v>
      </c>
      <c r="I1071" s="151">
        <v>1750000</v>
      </c>
      <c r="J1071" s="151">
        <v>0</v>
      </c>
      <c r="K1071" s="151">
        <v>1750000</v>
      </c>
      <c r="L1071" s="152">
        <v>0</v>
      </c>
    </row>
    <row r="1072" spans="1:12" ht="23.25" customHeight="1" x14ac:dyDescent="0.25">
      <c r="A1072" s="278" t="s">
        <v>193</v>
      </c>
      <c r="B1072" s="279"/>
      <c r="C1072" s="116" t="s">
        <v>248</v>
      </c>
      <c r="D1072" s="116" t="s">
        <v>61</v>
      </c>
      <c r="E1072" s="116" t="s">
        <v>192</v>
      </c>
      <c r="F1072" s="116"/>
      <c r="G1072" s="121">
        <v>17779100</v>
      </c>
      <c r="H1072" s="151">
        <v>0</v>
      </c>
      <c r="I1072" s="151">
        <v>0</v>
      </c>
      <c r="J1072" s="151">
        <v>0</v>
      </c>
      <c r="K1072" s="151">
        <v>0</v>
      </c>
      <c r="L1072" s="152">
        <v>0</v>
      </c>
    </row>
    <row r="1073" spans="1:12" ht="34.5" customHeight="1" x14ac:dyDescent="0.25">
      <c r="A1073" s="278" t="s">
        <v>191</v>
      </c>
      <c r="B1073" s="279"/>
      <c r="C1073" s="116" t="s">
        <v>248</v>
      </c>
      <c r="D1073" s="116" t="s">
        <v>61</v>
      </c>
      <c r="E1073" s="122" t="s">
        <v>190</v>
      </c>
      <c r="F1073" s="122"/>
      <c r="G1073" s="121">
        <v>17779100</v>
      </c>
      <c r="H1073" s="151">
        <v>0</v>
      </c>
      <c r="I1073" s="151">
        <v>0</v>
      </c>
      <c r="J1073" s="151">
        <v>0</v>
      </c>
      <c r="K1073" s="151">
        <v>0</v>
      </c>
      <c r="L1073" s="152">
        <v>0</v>
      </c>
    </row>
    <row r="1074" spans="1:12" ht="15" customHeight="1" x14ac:dyDescent="0.25">
      <c r="A1074" s="278" t="s">
        <v>250</v>
      </c>
      <c r="B1074" s="279"/>
      <c r="C1074" s="116" t="s">
        <v>248</v>
      </c>
      <c r="D1074" s="116" t="s">
        <v>61</v>
      </c>
      <c r="E1074" s="122" t="s">
        <v>249</v>
      </c>
      <c r="F1074" s="123"/>
      <c r="G1074" s="121">
        <v>17779100</v>
      </c>
      <c r="H1074" s="151">
        <v>0</v>
      </c>
      <c r="I1074" s="151">
        <v>0</v>
      </c>
      <c r="J1074" s="151">
        <v>0</v>
      </c>
      <c r="K1074" s="151">
        <v>0</v>
      </c>
      <c r="L1074" s="152">
        <v>0</v>
      </c>
    </row>
    <row r="1075" spans="1:12" ht="15" customHeight="1" x14ac:dyDescent="0.25">
      <c r="A1075" s="278" t="s">
        <v>419</v>
      </c>
      <c r="B1075" s="279"/>
      <c r="C1075" s="116" t="s">
        <v>248</v>
      </c>
      <c r="D1075" s="116" t="s">
        <v>61</v>
      </c>
      <c r="E1075" s="122" t="s">
        <v>418</v>
      </c>
      <c r="F1075" s="123"/>
      <c r="G1075" s="121">
        <v>17779100</v>
      </c>
      <c r="H1075" s="151">
        <v>0</v>
      </c>
      <c r="I1075" s="151">
        <v>0</v>
      </c>
      <c r="J1075" s="151">
        <v>0</v>
      </c>
      <c r="K1075" s="151">
        <v>0</v>
      </c>
      <c r="L1075" s="152">
        <v>0</v>
      </c>
    </row>
    <row r="1076" spans="1:12" ht="23.25" customHeight="1" x14ac:dyDescent="0.25">
      <c r="A1076" s="278" t="s">
        <v>97</v>
      </c>
      <c r="B1076" s="279"/>
      <c r="C1076" s="116" t="s">
        <v>248</v>
      </c>
      <c r="D1076" s="116" t="s">
        <v>61</v>
      </c>
      <c r="E1076" s="122" t="s">
        <v>418</v>
      </c>
      <c r="F1076" s="122" t="s">
        <v>75</v>
      </c>
      <c r="G1076" s="121">
        <v>17779100</v>
      </c>
      <c r="H1076" s="151">
        <v>0</v>
      </c>
      <c r="I1076" s="151">
        <v>0</v>
      </c>
      <c r="J1076" s="151">
        <v>0</v>
      </c>
      <c r="K1076" s="151">
        <v>0</v>
      </c>
      <c r="L1076" s="152">
        <v>0</v>
      </c>
    </row>
    <row r="1077" spans="1:12" ht="15" customHeight="1" x14ac:dyDescent="0.25">
      <c r="A1077" s="278" t="s">
        <v>96</v>
      </c>
      <c r="B1077" s="279"/>
      <c r="C1077" s="116" t="s">
        <v>248</v>
      </c>
      <c r="D1077" s="116" t="s">
        <v>61</v>
      </c>
      <c r="E1077" s="122" t="s">
        <v>418</v>
      </c>
      <c r="F1077" s="122" t="s">
        <v>92</v>
      </c>
      <c r="G1077" s="121">
        <v>17779100</v>
      </c>
      <c r="H1077" s="151">
        <v>0</v>
      </c>
      <c r="I1077" s="151">
        <v>0</v>
      </c>
      <c r="J1077" s="151">
        <v>0</v>
      </c>
      <c r="K1077" s="151">
        <v>0</v>
      </c>
      <c r="L1077" s="152">
        <v>0</v>
      </c>
    </row>
    <row r="1078" spans="1:12" ht="23.25" customHeight="1" x14ac:dyDescent="0.25">
      <c r="A1078" s="285" t="s">
        <v>246</v>
      </c>
      <c r="B1078" s="286"/>
      <c r="C1078" s="175" t="s">
        <v>244</v>
      </c>
      <c r="D1078" s="175"/>
      <c r="E1078" s="175"/>
      <c r="F1078" s="175"/>
      <c r="G1078" s="176">
        <v>104504300</v>
      </c>
      <c r="H1078" s="153">
        <v>0</v>
      </c>
      <c r="I1078" s="153">
        <v>153485135.25</v>
      </c>
      <c r="J1078" s="153">
        <v>0</v>
      </c>
      <c r="K1078" s="153">
        <v>143617906.84999999</v>
      </c>
      <c r="L1078" s="154">
        <v>0</v>
      </c>
    </row>
    <row r="1079" spans="1:12" ht="23.25" customHeight="1" x14ac:dyDescent="0.25">
      <c r="A1079" s="278" t="s">
        <v>247</v>
      </c>
      <c r="B1079" s="279"/>
      <c r="C1079" s="116" t="s">
        <v>244</v>
      </c>
      <c r="D1079" s="116" t="s">
        <v>52</v>
      </c>
      <c r="E1079" s="117"/>
      <c r="F1079" s="117"/>
      <c r="G1079" s="121">
        <v>104504300</v>
      </c>
      <c r="H1079" s="151">
        <v>0</v>
      </c>
      <c r="I1079" s="151">
        <v>153485135.25</v>
      </c>
      <c r="J1079" s="151">
        <v>0</v>
      </c>
      <c r="K1079" s="151">
        <v>143617906.84999999</v>
      </c>
      <c r="L1079" s="152">
        <v>0</v>
      </c>
    </row>
    <row r="1080" spans="1:12" ht="23.25" customHeight="1" x14ac:dyDescent="0.25">
      <c r="A1080" s="278" t="s">
        <v>134</v>
      </c>
      <c r="B1080" s="279"/>
      <c r="C1080" s="116" t="s">
        <v>244</v>
      </c>
      <c r="D1080" s="116" t="s">
        <v>52</v>
      </c>
      <c r="E1080" s="116" t="s">
        <v>133</v>
      </c>
      <c r="F1080" s="116"/>
      <c r="G1080" s="121">
        <v>104504300</v>
      </c>
      <c r="H1080" s="151">
        <v>0</v>
      </c>
      <c r="I1080" s="151">
        <v>153485135.25</v>
      </c>
      <c r="J1080" s="151">
        <v>0</v>
      </c>
      <c r="K1080" s="151">
        <v>143617906.84999999</v>
      </c>
      <c r="L1080" s="152">
        <v>0</v>
      </c>
    </row>
    <row r="1081" spans="1:12" ht="15" customHeight="1" x14ac:dyDescent="0.25">
      <c r="A1081" s="278" t="s">
        <v>1063</v>
      </c>
      <c r="B1081" s="279"/>
      <c r="C1081" s="116" t="s">
        <v>244</v>
      </c>
      <c r="D1081" s="116" t="s">
        <v>52</v>
      </c>
      <c r="E1081" s="122" t="s">
        <v>310</v>
      </c>
      <c r="F1081" s="122"/>
      <c r="G1081" s="121">
        <v>104504300</v>
      </c>
      <c r="H1081" s="151">
        <v>0</v>
      </c>
      <c r="I1081" s="151">
        <v>153485135.25</v>
      </c>
      <c r="J1081" s="151">
        <v>0</v>
      </c>
      <c r="K1081" s="151">
        <v>143617906.84999999</v>
      </c>
      <c r="L1081" s="152">
        <v>0</v>
      </c>
    </row>
    <row r="1082" spans="1:12" ht="23.25" customHeight="1" x14ac:dyDescent="0.25">
      <c r="A1082" s="278" t="s">
        <v>1064</v>
      </c>
      <c r="B1082" s="279"/>
      <c r="C1082" s="116" t="s">
        <v>244</v>
      </c>
      <c r="D1082" s="116" t="s">
        <v>52</v>
      </c>
      <c r="E1082" s="122" t="s">
        <v>309</v>
      </c>
      <c r="F1082" s="123"/>
      <c r="G1082" s="121">
        <v>104504300</v>
      </c>
      <c r="H1082" s="151">
        <v>0</v>
      </c>
      <c r="I1082" s="151">
        <v>153485135.25</v>
      </c>
      <c r="J1082" s="151">
        <v>0</v>
      </c>
      <c r="K1082" s="151">
        <v>143617906.84999999</v>
      </c>
      <c r="L1082" s="152">
        <v>0</v>
      </c>
    </row>
    <row r="1083" spans="1:12" ht="15" customHeight="1" x14ac:dyDescent="0.25">
      <c r="A1083" s="278" t="s">
        <v>245</v>
      </c>
      <c r="B1083" s="279"/>
      <c r="C1083" s="116" t="s">
        <v>244</v>
      </c>
      <c r="D1083" s="116" t="s">
        <v>52</v>
      </c>
      <c r="E1083" s="122" t="s">
        <v>1065</v>
      </c>
      <c r="F1083" s="123"/>
      <c r="G1083" s="121">
        <v>104504300</v>
      </c>
      <c r="H1083" s="151">
        <v>0</v>
      </c>
      <c r="I1083" s="151">
        <v>153485135.25</v>
      </c>
      <c r="J1083" s="151">
        <v>0</v>
      </c>
      <c r="K1083" s="151">
        <v>143617906.84999999</v>
      </c>
      <c r="L1083" s="152">
        <v>0</v>
      </c>
    </row>
    <row r="1084" spans="1:12" ht="15" customHeight="1" x14ac:dyDescent="0.25">
      <c r="A1084" s="278" t="s">
        <v>246</v>
      </c>
      <c r="B1084" s="279"/>
      <c r="C1084" s="116" t="s">
        <v>244</v>
      </c>
      <c r="D1084" s="116" t="s">
        <v>52</v>
      </c>
      <c r="E1084" s="122" t="s">
        <v>1065</v>
      </c>
      <c r="F1084" s="122" t="s">
        <v>58</v>
      </c>
      <c r="G1084" s="121">
        <v>104504300</v>
      </c>
      <c r="H1084" s="151">
        <v>0</v>
      </c>
      <c r="I1084" s="151">
        <v>153485135.25</v>
      </c>
      <c r="J1084" s="151">
        <v>0</v>
      </c>
      <c r="K1084" s="151">
        <v>143617906.84999999</v>
      </c>
      <c r="L1084" s="152">
        <v>0</v>
      </c>
    </row>
    <row r="1085" spans="1:12" ht="15" customHeight="1" thickBot="1" x14ac:dyDescent="0.3">
      <c r="A1085" s="278" t="s">
        <v>245</v>
      </c>
      <c r="B1085" s="279"/>
      <c r="C1085" s="116" t="s">
        <v>244</v>
      </c>
      <c r="D1085" s="116" t="s">
        <v>52</v>
      </c>
      <c r="E1085" s="122" t="s">
        <v>1065</v>
      </c>
      <c r="F1085" s="122" t="s">
        <v>243</v>
      </c>
      <c r="G1085" s="121">
        <v>104504300</v>
      </c>
      <c r="H1085" s="151">
        <v>0</v>
      </c>
      <c r="I1085" s="151">
        <v>153485135.25</v>
      </c>
      <c r="J1085" s="151">
        <v>0</v>
      </c>
      <c r="K1085" s="151">
        <v>143617906.84999999</v>
      </c>
      <c r="L1085" s="152">
        <v>0</v>
      </c>
    </row>
    <row r="1086" spans="1:12" ht="15" customHeight="1" thickBot="1" x14ac:dyDescent="0.3">
      <c r="A1086" s="290" t="s">
        <v>89</v>
      </c>
      <c r="B1086" s="291"/>
      <c r="C1086" s="291"/>
      <c r="D1086" s="291"/>
      <c r="E1086" s="291"/>
      <c r="F1086" s="292"/>
      <c r="G1086" s="124">
        <v>18551034376.700001</v>
      </c>
      <c r="H1086" s="118">
        <v>5558469130</v>
      </c>
      <c r="I1086" s="118">
        <v>18019996669</v>
      </c>
      <c r="J1086" s="118">
        <v>5554119630</v>
      </c>
      <c r="K1086" s="118">
        <v>15891315910</v>
      </c>
      <c r="L1086" s="118">
        <v>5499724730</v>
      </c>
    </row>
    <row r="1087" spans="1:12" x14ac:dyDescent="0.25">
      <c r="A1087" s="125"/>
      <c r="B1087" s="125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56"/>
    </row>
    <row r="1088" spans="1:12" x14ac:dyDescent="0.25">
      <c r="A1088" s="287" t="s">
        <v>538</v>
      </c>
      <c r="B1088" s="287"/>
      <c r="C1088" s="287"/>
      <c r="D1088" s="91"/>
      <c r="E1088" s="91"/>
      <c r="F1088" s="91"/>
      <c r="G1088" s="57">
        <v>95027000</v>
      </c>
      <c r="H1088" s="57">
        <v>95027000</v>
      </c>
      <c r="I1088" s="57">
        <v>95027000</v>
      </c>
      <c r="J1088" s="57">
        <v>95027000</v>
      </c>
      <c r="K1088" s="57">
        <v>95027000</v>
      </c>
      <c r="L1088" s="57">
        <v>95027000</v>
      </c>
    </row>
  </sheetData>
  <mergeCells count="1092">
    <mergeCell ref="A1088:C1088"/>
    <mergeCell ref="A5:L5"/>
    <mergeCell ref="A1:L1"/>
    <mergeCell ref="A2:L2"/>
    <mergeCell ref="A3:L3"/>
    <mergeCell ref="A1082:B1082"/>
    <mergeCell ref="A1083:B1083"/>
    <mergeCell ref="A1084:B1084"/>
    <mergeCell ref="A1085:B1085"/>
    <mergeCell ref="A1086:F1086"/>
    <mergeCell ref="A1076:B1076"/>
    <mergeCell ref="A1077:B1077"/>
    <mergeCell ref="A1078:B1078"/>
    <mergeCell ref="A1079:B1079"/>
    <mergeCell ref="A1080:B1080"/>
    <mergeCell ref="A1081:B1081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62:B62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4:B44"/>
    <mergeCell ref="A45:B45"/>
    <mergeCell ref="I8:J8"/>
    <mergeCell ref="K8:L8"/>
    <mergeCell ref="A10:B10"/>
    <mergeCell ref="A11:B11"/>
    <mergeCell ref="A12:B12"/>
    <mergeCell ref="A13:B13"/>
    <mergeCell ref="A6:H6"/>
    <mergeCell ref="A7:B9"/>
    <mergeCell ref="C7:C9"/>
    <mergeCell ref="D7:D9"/>
    <mergeCell ref="E7:E9"/>
    <mergeCell ref="F7:F9"/>
    <mergeCell ref="G7:L7"/>
    <mergeCell ref="G8:H8"/>
    <mergeCell ref="A26:B26"/>
    <mergeCell ref="A27:B27"/>
    <mergeCell ref="A28:B28"/>
  </mergeCells>
  <pageMargins left="0.78740157480314965" right="0.39370078740157483" top="0.78740157480314965" bottom="0.78740157480314965" header="0.31496062992125984" footer="0.31496062992125984"/>
  <pageSetup paperSize="9" scale="70" firstPageNumber="73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2"/>
  <sheetViews>
    <sheetView zoomScaleNormal="100" workbookViewId="0">
      <selection activeCell="A4" sqref="A4"/>
    </sheetView>
  </sheetViews>
  <sheetFormatPr defaultRowHeight="15" x14ac:dyDescent="0.25"/>
  <cols>
    <col min="1" max="1" width="20" style="43" customWidth="1"/>
    <col min="2" max="2" width="27.7109375" style="43" customWidth="1"/>
    <col min="3" max="3" width="16.42578125" style="43" customWidth="1"/>
    <col min="4" max="4" width="9.42578125" style="43" customWidth="1"/>
    <col min="5" max="6" width="15" style="43" customWidth="1"/>
    <col min="7" max="8" width="8.42578125" style="43" customWidth="1"/>
    <col min="9" max="16384" width="9.140625" style="43"/>
  </cols>
  <sheetData>
    <row r="1" spans="1:8" x14ac:dyDescent="0.25">
      <c r="A1" s="293" t="s">
        <v>81</v>
      </c>
      <c r="B1" s="293"/>
      <c r="C1" s="293"/>
      <c r="D1" s="293"/>
      <c r="E1" s="293"/>
      <c r="F1" s="293"/>
      <c r="G1" s="293"/>
      <c r="H1" s="293"/>
    </row>
    <row r="2" spans="1:8" x14ac:dyDescent="0.25">
      <c r="A2" s="293" t="s">
        <v>1</v>
      </c>
      <c r="B2" s="293"/>
      <c r="C2" s="293"/>
      <c r="D2" s="293"/>
      <c r="E2" s="293"/>
      <c r="F2" s="293"/>
      <c r="G2" s="293"/>
      <c r="H2" s="293"/>
    </row>
    <row r="3" spans="1:8" x14ac:dyDescent="0.25">
      <c r="A3" s="294" t="s">
        <v>689</v>
      </c>
      <c r="B3" s="294"/>
      <c r="C3" s="294"/>
      <c r="D3" s="294"/>
      <c r="E3" s="294"/>
      <c r="F3" s="294"/>
      <c r="G3" s="294"/>
      <c r="H3" s="294"/>
    </row>
    <row r="4" spans="1:8" ht="19.5" customHeight="1" x14ac:dyDescent="0.25">
      <c r="A4" s="55"/>
      <c r="B4" s="90"/>
      <c r="C4" s="37"/>
      <c r="D4" s="37"/>
      <c r="E4" s="38"/>
    </row>
    <row r="5" spans="1:8" ht="69" customHeight="1" x14ac:dyDescent="0.25">
      <c r="A5" s="299" t="s">
        <v>1138</v>
      </c>
      <c r="B5" s="299"/>
      <c r="C5" s="299"/>
      <c r="D5" s="299"/>
      <c r="E5" s="299"/>
      <c r="F5" s="299"/>
      <c r="G5" s="299"/>
      <c r="H5" s="299"/>
    </row>
    <row r="6" spans="1:8" ht="15.75" thickBot="1" x14ac:dyDescent="0.3">
      <c r="A6" s="209"/>
      <c r="B6" s="209"/>
      <c r="C6" s="209"/>
      <c r="D6" s="209"/>
      <c r="E6" s="209"/>
      <c r="F6" s="209"/>
      <c r="G6" s="209"/>
      <c r="H6" s="177"/>
    </row>
    <row r="7" spans="1:8" ht="15" customHeight="1" thickBot="1" x14ac:dyDescent="0.3">
      <c r="A7" s="204" t="s">
        <v>526</v>
      </c>
      <c r="B7" s="204"/>
      <c r="C7" s="204" t="s">
        <v>523</v>
      </c>
      <c r="D7" s="204" t="s">
        <v>522</v>
      </c>
      <c r="E7" s="202" t="s">
        <v>521</v>
      </c>
      <c r="F7" s="212"/>
      <c r="G7" s="212"/>
      <c r="H7" s="203"/>
    </row>
    <row r="8" spans="1:8" ht="51" customHeight="1" thickBot="1" x14ac:dyDescent="0.3">
      <c r="A8" s="204"/>
      <c r="B8" s="204"/>
      <c r="C8" s="204"/>
      <c r="D8" s="204"/>
      <c r="E8" s="161" t="s">
        <v>1136</v>
      </c>
      <c r="F8" s="161" t="s">
        <v>16</v>
      </c>
      <c r="G8" s="202" t="s">
        <v>1137</v>
      </c>
      <c r="H8" s="203"/>
    </row>
    <row r="9" spans="1:8" ht="15.95" customHeight="1" thickBot="1" x14ac:dyDescent="0.3">
      <c r="A9" s="300">
        <v>1</v>
      </c>
      <c r="B9" s="300"/>
      <c r="C9" s="178">
        <v>2</v>
      </c>
      <c r="D9" s="178">
        <v>3</v>
      </c>
      <c r="E9" s="178">
        <v>4</v>
      </c>
      <c r="F9" s="178">
        <v>5</v>
      </c>
      <c r="G9" s="301">
        <v>6</v>
      </c>
      <c r="H9" s="302"/>
    </row>
    <row r="10" spans="1:8" ht="15" customHeight="1" x14ac:dyDescent="0.25">
      <c r="A10" s="205" t="s">
        <v>851</v>
      </c>
      <c r="B10" s="206"/>
      <c r="C10" s="162" t="s">
        <v>165</v>
      </c>
      <c r="D10" s="162"/>
      <c r="E10" s="164">
        <v>771714210</v>
      </c>
      <c r="F10" s="164">
        <v>765673240</v>
      </c>
      <c r="G10" s="207">
        <v>764187620</v>
      </c>
      <c r="H10" s="208"/>
    </row>
    <row r="11" spans="1:8" ht="15" customHeight="1" x14ac:dyDescent="0.25">
      <c r="A11" s="196" t="s">
        <v>1110</v>
      </c>
      <c r="B11" s="197"/>
      <c r="C11" s="179" t="s">
        <v>164</v>
      </c>
      <c r="D11" s="179"/>
      <c r="E11" s="168">
        <v>26466000</v>
      </c>
      <c r="F11" s="168">
        <v>26466000</v>
      </c>
      <c r="G11" s="198">
        <v>26466000</v>
      </c>
      <c r="H11" s="199"/>
    </row>
    <row r="12" spans="1:8" ht="23.25" customHeight="1" x14ac:dyDescent="0.25">
      <c r="A12" s="196" t="s">
        <v>163</v>
      </c>
      <c r="B12" s="197"/>
      <c r="C12" s="179" t="s">
        <v>162</v>
      </c>
      <c r="D12" s="180"/>
      <c r="E12" s="168">
        <v>26466000</v>
      </c>
      <c r="F12" s="168">
        <v>26466000</v>
      </c>
      <c r="G12" s="198">
        <v>26466000</v>
      </c>
      <c r="H12" s="199"/>
    </row>
    <row r="13" spans="1:8" ht="23.25" customHeight="1" x14ac:dyDescent="0.25">
      <c r="A13" s="196" t="s">
        <v>161</v>
      </c>
      <c r="B13" s="197"/>
      <c r="C13" s="179" t="s">
        <v>160</v>
      </c>
      <c r="D13" s="180"/>
      <c r="E13" s="168">
        <v>26466000</v>
      </c>
      <c r="F13" s="168">
        <v>26466000</v>
      </c>
      <c r="G13" s="198">
        <v>26466000</v>
      </c>
      <c r="H13" s="199"/>
    </row>
    <row r="14" spans="1:8" ht="23.25" customHeight="1" x14ac:dyDescent="0.25">
      <c r="A14" s="196" t="s">
        <v>97</v>
      </c>
      <c r="B14" s="197"/>
      <c r="C14" s="179" t="s">
        <v>160</v>
      </c>
      <c r="D14" s="179" t="s">
        <v>75</v>
      </c>
      <c r="E14" s="168">
        <v>26466000</v>
      </c>
      <c r="F14" s="168">
        <v>26466000</v>
      </c>
      <c r="G14" s="198">
        <v>26466000</v>
      </c>
      <c r="H14" s="199"/>
    </row>
    <row r="15" spans="1:8" ht="15" customHeight="1" x14ac:dyDescent="0.25">
      <c r="A15" s="196" t="s">
        <v>124</v>
      </c>
      <c r="B15" s="197"/>
      <c r="C15" s="179" t="s">
        <v>160</v>
      </c>
      <c r="D15" s="179" t="s">
        <v>78</v>
      </c>
      <c r="E15" s="168">
        <v>26466000</v>
      </c>
      <c r="F15" s="168">
        <v>26466000</v>
      </c>
      <c r="G15" s="198">
        <v>26466000</v>
      </c>
      <c r="H15" s="199"/>
    </row>
    <row r="16" spans="1:8" ht="15" customHeight="1" x14ac:dyDescent="0.25">
      <c r="A16" s="196" t="s">
        <v>1111</v>
      </c>
      <c r="B16" s="197"/>
      <c r="C16" s="179" t="s">
        <v>159</v>
      </c>
      <c r="D16" s="179"/>
      <c r="E16" s="168">
        <v>83548870</v>
      </c>
      <c r="F16" s="168">
        <v>83554470</v>
      </c>
      <c r="G16" s="198">
        <v>81793000</v>
      </c>
      <c r="H16" s="199"/>
    </row>
    <row r="17" spans="1:8" ht="34.5" customHeight="1" x14ac:dyDescent="0.25">
      <c r="A17" s="196" t="s">
        <v>158</v>
      </c>
      <c r="B17" s="197"/>
      <c r="C17" s="179" t="s">
        <v>157</v>
      </c>
      <c r="D17" s="180"/>
      <c r="E17" s="168">
        <v>83548870</v>
      </c>
      <c r="F17" s="168">
        <v>83554470</v>
      </c>
      <c r="G17" s="198">
        <v>81793000</v>
      </c>
      <c r="H17" s="199"/>
    </row>
    <row r="18" spans="1:8" ht="23.25" customHeight="1" x14ac:dyDescent="0.25">
      <c r="A18" s="196" t="s">
        <v>156</v>
      </c>
      <c r="B18" s="197"/>
      <c r="C18" s="179" t="s">
        <v>155</v>
      </c>
      <c r="D18" s="180"/>
      <c r="E18" s="168">
        <v>81793000</v>
      </c>
      <c r="F18" s="168">
        <v>81793000</v>
      </c>
      <c r="G18" s="198">
        <v>81793000</v>
      </c>
      <c r="H18" s="199"/>
    </row>
    <row r="19" spans="1:8" ht="23.25" customHeight="1" x14ac:dyDescent="0.25">
      <c r="A19" s="196" t="s">
        <v>97</v>
      </c>
      <c r="B19" s="197"/>
      <c r="C19" s="179" t="s">
        <v>155</v>
      </c>
      <c r="D19" s="179" t="s">
        <v>75</v>
      </c>
      <c r="E19" s="168">
        <v>81793000</v>
      </c>
      <c r="F19" s="168">
        <v>81793000</v>
      </c>
      <c r="G19" s="198">
        <v>81793000</v>
      </c>
      <c r="H19" s="199"/>
    </row>
    <row r="20" spans="1:8" ht="15" customHeight="1" x14ac:dyDescent="0.25">
      <c r="A20" s="196" t="s">
        <v>96</v>
      </c>
      <c r="B20" s="197"/>
      <c r="C20" s="179" t="s">
        <v>155</v>
      </c>
      <c r="D20" s="179" t="s">
        <v>92</v>
      </c>
      <c r="E20" s="168">
        <v>81793000</v>
      </c>
      <c r="F20" s="168">
        <v>81793000</v>
      </c>
      <c r="G20" s="198">
        <v>81793000</v>
      </c>
      <c r="H20" s="199"/>
    </row>
    <row r="21" spans="1:8" ht="34.5" customHeight="1" x14ac:dyDescent="0.25">
      <c r="A21" s="196" t="s">
        <v>1112</v>
      </c>
      <c r="B21" s="197"/>
      <c r="C21" s="179" t="s">
        <v>154</v>
      </c>
      <c r="D21" s="180"/>
      <c r="E21" s="168">
        <v>1755870</v>
      </c>
      <c r="F21" s="168">
        <v>1761470</v>
      </c>
      <c r="G21" s="198">
        <v>0</v>
      </c>
      <c r="H21" s="199"/>
    </row>
    <row r="22" spans="1:8" ht="23.25" customHeight="1" x14ac:dyDescent="0.25">
      <c r="A22" s="196" t="s">
        <v>97</v>
      </c>
      <c r="B22" s="197"/>
      <c r="C22" s="179" t="s">
        <v>154</v>
      </c>
      <c r="D22" s="179" t="s">
        <v>75</v>
      </c>
      <c r="E22" s="168">
        <v>1755870</v>
      </c>
      <c r="F22" s="168">
        <v>1761470</v>
      </c>
      <c r="G22" s="198">
        <v>0</v>
      </c>
      <c r="H22" s="199"/>
    </row>
    <row r="23" spans="1:8" ht="15" customHeight="1" x14ac:dyDescent="0.25">
      <c r="A23" s="196" t="s">
        <v>96</v>
      </c>
      <c r="B23" s="197"/>
      <c r="C23" s="179" t="s">
        <v>154</v>
      </c>
      <c r="D23" s="179" t="s">
        <v>92</v>
      </c>
      <c r="E23" s="168">
        <v>1755870</v>
      </c>
      <c r="F23" s="168">
        <v>1761470</v>
      </c>
      <c r="G23" s="198">
        <v>0</v>
      </c>
      <c r="H23" s="199"/>
    </row>
    <row r="24" spans="1:8" ht="34.5" customHeight="1" x14ac:dyDescent="0.25">
      <c r="A24" s="196" t="s">
        <v>915</v>
      </c>
      <c r="B24" s="197"/>
      <c r="C24" s="179" t="s">
        <v>153</v>
      </c>
      <c r="D24" s="179"/>
      <c r="E24" s="168">
        <v>414531620</v>
      </c>
      <c r="F24" s="168">
        <v>410414770</v>
      </c>
      <c r="G24" s="198">
        <v>410681620</v>
      </c>
      <c r="H24" s="199"/>
    </row>
    <row r="25" spans="1:8" ht="34.5" customHeight="1" x14ac:dyDescent="0.25">
      <c r="A25" s="196" t="s">
        <v>152</v>
      </c>
      <c r="B25" s="197"/>
      <c r="C25" s="179" t="s">
        <v>151</v>
      </c>
      <c r="D25" s="180"/>
      <c r="E25" s="168">
        <v>125002520</v>
      </c>
      <c r="F25" s="168">
        <v>120885670</v>
      </c>
      <c r="G25" s="198">
        <v>121152520</v>
      </c>
      <c r="H25" s="199"/>
    </row>
    <row r="26" spans="1:8" ht="15" customHeight="1" x14ac:dyDescent="0.25">
      <c r="A26" s="196" t="s">
        <v>139</v>
      </c>
      <c r="B26" s="197"/>
      <c r="C26" s="179" t="s">
        <v>150</v>
      </c>
      <c r="D26" s="180"/>
      <c r="E26" s="168">
        <v>8000000</v>
      </c>
      <c r="F26" s="168">
        <v>8000000</v>
      </c>
      <c r="G26" s="198">
        <v>8000000</v>
      </c>
      <c r="H26" s="199"/>
    </row>
    <row r="27" spans="1:8" ht="15" customHeight="1" x14ac:dyDescent="0.25">
      <c r="A27" s="196" t="s">
        <v>103</v>
      </c>
      <c r="B27" s="197"/>
      <c r="C27" s="179" t="s">
        <v>150</v>
      </c>
      <c r="D27" s="179" t="s">
        <v>102</v>
      </c>
      <c r="E27" s="168">
        <v>672400</v>
      </c>
      <c r="F27" s="168">
        <v>672400</v>
      </c>
      <c r="G27" s="198">
        <v>672400</v>
      </c>
      <c r="H27" s="199"/>
    </row>
    <row r="28" spans="1:8" ht="15" customHeight="1" x14ac:dyDescent="0.25">
      <c r="A28" s="196" t="s">
        <v>143</v>
      </c>
      <c r="B28" s="197"/>
      <c r="C28" s="179" t="s">
        <v>150</v>
      </c>
      <c r="D28" s="179" t="s">
        <v>142</v>
      </c>
      <c r="E28" s="168">
        <v>672400</v>
      </c>
      <c r="F28" s="168">
        <v>672400</v>
      </c>
      <c r="G28" s="198">
        <v>672400</v>
      </c>
      <c r="H28" s="199"/>
    </row>
    <row r="29" spans="1:8" ht="23.25" customHeight="1" x14ac:dyDescent="0.25">
      <c r="A29" s="196" t="s">
        <v>97</v>
      </c>
      <c r="B29" s="197"/>
      <c r="C29" s="179" t="s">
        <v>150</v>
      </c>
      <c r="D29" s="179" t="s">
        <v>75</v>
      </c>
      <c r="E29" s="168">
        <v>7327600</v>
      </c>
      <c r="F29" s="168">
        <v>7327600</v>
      </c>
      <c r="G29" s="198">
        <v>7327600</v>
      </c>
      <c r="H29" s="199"/>
    </row>
    <row r="30" spans="1:8" ht="15" customHeight="1" x14ac:dyDescent="0.25">
      <c r="A30" s="196" t="s">
        <v>124</v>
      </c>
      <c r="B30" s="197"/>
      <c r="C30" s="179" t="s">
        <v>150</v>
      </c>
      <c r="D30" s="179" t="s">
        <v>78</v>
      </c>
      <c r="E30" s="168">
        <v>5277600</v>
      </c>
      <c r="F30" s="168">
        <v>5277600</v>
      </c>
      <c r="G30" s="198">
        <v>5277600</v>
      </c>
      <c r="H30" s="199"/>
    </row>
    <row r="31" spans="1:8" ht="15" customHeight="1" x14ac:dyDescent="0.25">
      <c r="A31" s="196" t="s">
        <v>96</v>
      </c>
      <c r="B31" s="197"/>
      <c r="C31" s="179" t="s">
        <v>150</v>
      </c>
      <c r="D31" s="179" t="s">
        <v>92</v>
      </c>
      <c r="E31" s="168">
        <v>2050000</v>
      </c>
      <c r="F31" s="168">
        <v>2050000</v>
      </c>
      <c r="G31" s="198">
        <v>2050000</v>
      </c>
      <c r="H31" s="199"/>
    </row>
    <row r="32" spans="1:8" ht="34.5" customHeight="1" x14ac:dyDescent="0.25">
      <c r="A32" s="196" t="s">
        <v>149</v>
      </c>
      <c r="B32" s="197"/>
      <c r="C32" s="179" t="s">
        <v>148</v>
      </c>
      <c r="D32" s="180"/>
      <c r="E32" s="168">
        <v>108301000</v>
      </c>
      <c r="F32" s="168">
        <v>108301000</v>
      </c>
      <c r="G32" s="198">
        <v>108301000</v>
      </c>
      <c r="H32" s="199"/>
    </row>
    <row r="33" spans="1:8" ht="23.25" customHeight="1" x14ac:dyDescent="0.25">
      <c r="A33" s="196" t="s">
        <v>97</v>
      </c>
      <c r="B33" s="197"/>
      <c r="C33" s="179" t="s">
        <v>148</v>
      </c>
      <c r="D33" s="179" t="s">
        <v>75</v>
      </c>
      <c r="E33" s="168">
        <v>108301000</v>
      </c>
      <c r="F33" s="168">
        <v>108301000</v>
      </c>
      <c r="G33" s="198">
        <v>108301000</v>
      </c>
      <c r="H33" s="199"/>
    </row>
    <row r="34" spans="1:8" ht="15" customHeight="1" x14ac:dyDescent="0.25">
      <c r="A34" s="196" t="s">
        <v>124</v>
      </c>
      <c r="B34" s="197"/>
      <c r="C34" s="179" t="s">
        <v>148</v>
      </c>
      <c r="D34" s="179" t="s">
        <v>78</v>
      </c>
      <c r="E34" s="168">
        <v>108301000</v>
      </c>
      <c r="F34" s="168">
        <v>108301000</v>
      </c>
      <c r="G34" s="198">
        <v>108301000</v>
      </c>
      <c r="H34" s="199"/>
    </row>
    <row r="35" spans="1:8" ht="45.75" customHeight="1" x14ac:dyDescent="0.25">
      <c r="A35" s="196" t="s">
        <v>147</v>
      </c>
      <c r="B35" s="197"/>
      <c r="C35" s="179" t="s">
        <v>146</v>
      </c>
      <c r="D35" s="180"/>
      <c r="E35" s="168">
        <v>8701520</v>
      </c>
      <c r="F35" s="168">
        <v>4584670</v>
      </c>
      <c r="G35" s="198">
        <v>4851520</v>
      </c>
      <c r="H35" s="199"/>
    </row>
    <row r="36" spans="1:8" ht="23.25" customHeight="1" x14ac:dyDescent="0.25">
      <c r="A36" s="196" t="s">
        <v>97</v>
      </c>
      <c r="B36" s="197"/>
      <c r="C36" s="179" t="s">
        <v>146</v>
      </c>
      <c r="D36" s="179" t="s">
        <v>75</v>
      </c>
      <c r="E36" s="168">
        <v>8701520</v>
      </c>
      <c r="F36" s="168">
        <v>4584670</v>
      </c>
      <c r="G36" s="198">
        <v>4851520</v>
      </c>
      <c r="H36" s="199"/>
    </row>
    <row r="37" spans="1:8" ht="15" customHeight="1" x14ac:dyDescent="0.25">
      <c r="A37" s="196" t="s">
        <v>124</v>
      </c>
      <c r="B37" s="197"/>
      <c r="C37" s="179" t="s">
        <v>146</v>
      </c>
      <c r="D37" s="179" t="s">
        <v>78</v>
      </c>
      <c r="E37" s="168">
        <v>8701520</v>
      </c>
      <c r="F37" s="168">
        <v>4584670</v>
      </c>
      <c r="G37" s="198">
        <v>4851520</v>
      </c>
      <c r="H37" s="199"/>
    </row>
    <row r="38" spans="1:8" ht="23.25" customHeight="1" x14ac:dyDescent="0.25">
      <c r="A38" s="196" t="s">
        <v>145</v>
      </c>
      <c r="B38" s="197"/>
      <c r="C38" s="179" t="s">
        <v>1113</v>
      </c>
      <c r="D38" s="180"/>
      <c r="E38" s="168">
        <v>290000</v>
      </c>
      <c r="F38" s="168">
        <v>290000</v>
      </c>
      <c r="G38" s="198">
        <v>290000</v>
      </c>
      <c r="H38" s="199"/>
    </row>
    <row r="39" spans="1:8" ht="15" customHeight="1" x14ac:dyDescent="0.25">
      <c r="A39" s="196" t="s">
        <v>144</v>
      </c>
      <c r="B39" s="197"/>
      <c r="C39" s="179" t="s">
        <v>1114</v>
      </c>
      <c r="D39" s="180"/>
      <c r="E39" s="168">
        <v>290000</v>
      </c>
      <c r="F39" s="168">
        <v>290000</v>
      </c>
      <c r="G39" s="198">
        <v>290000</v>
      </c>
      <c r="H39" s="199"/>
    </row>
    <row r="40" spans="1:8" ht="15" customHeight="1" x14ac:dyDescent="0.25">
      <c r="A40" s="196" t="s">
        <v>103</v>
      </c>
      <c r="B40" s="197"/>
      <c r="C40" s="179" t="s">
        <v>1114</v>
      </c>
      <c r="D40" s="179" t="s">
        <v>102</v>
      </c>
      <c r="E40" s="168">
        <v>290000</v>
      </c>
      <c r="F40" s="168">
        <v>290000</v>
      </c>
      <c r="G40" s="198">
        <v>290000</v>
      </c>
      <c r="H40" s="199"/>
    </row>
    <row r="41" spans="1:8" ht="15" customHeight="1" x14ac:dyDescent="0.25">
      <c r="A41" s="196" t="s">
        <v>143</v>
      </c>
      <c r="B41" s="197"/>
      <c r="C41" s="179" t="s">
        <v>1114</v>
      </c>
      <c r="D41" s="179" t="s">
        <v>142</v>
      </c>
      <c r="E41" s="168">
        <v>290000</v>
      </c>
      <c r="F41" s="168">
        <v>290000</v>
      </c>
      <c r="G41" s="198">
        <v>290000</v>
      </c>
      <c r="H41" s="199"/>
    </row>
    <row r="42" spans="1:8" ht="23.25" customHeight="1" x14ac:dyDescent="0.25">
      <c r="A42" s="196" t="s">
        <v>141</v>
      </c>
      <c r="B42" s="197"/>
      <c r="C42" s="179" t="s">
        <v>1115</v>
      </c>
      <c r="D42" s="180"/>
      <c r="E42" s="168">
        <v>258822000</v>
      </c>
      <c r="F42" s="168">
        <v>258822000</v>
      </c>
      <c r="G42" s="198">
        <v>258822000</v>
      </c>
      <c r="H42" s="199"/>
    </row>
    <row r="43" spans="1:8" ht="34.5" customHeight="1" x14ac:dyDescent="0.25">
      <c r="A43" s="196" t="s">
        <v>140</v>
      </c>
      <c r="B43" s="197"/>
      <c r="C43" s="179" t="s">
        <v>1116</v>
      </c>
      <c r="D43" s="180"/>
      <c r="E43" s="168">
        <v>258822000</v>
      </c>
      <c r="F43" s="168">
        <v>258822000</v>
      </c>
      <c r="G43" s="198">
        <v>258822000</v>
      </c>
      <c r="H43" s="199"/>
    </row>
    <row r="44" spans="1:8" ht="23.25" customHeight="1" x14ac:dyDescent="0.25">
      <c r="A44" s="196" t="s">
        <v>97</v>
      </c>
      <c r="B44" s="197"/>
      <c r="C44" s="179" t="s">
        <v>1116</v>
      </c>
      <c r="D44" s="179" t="s">
        <v>75</v>
      </c>
      <c r="E44" s="168">
        <v>258822000</v>
      </c>
      <c r="F44" s="168">
        <v>258822000</v>
      </c>
      <c r="G44" s="198">
        <v>258822000</v>
      </c>
      <c r="H44" s="199"/>
    </row>
    <row r="45" spans="1:8" ht="15" customHeight="1" x14ac:dyDescent="0.25">
      <c r="A45" s="196" t="s">
        <v>124</v>
      </c>
      <c r="B45" s="197"/>
      <c r="C45" s="179" t="s">
        <v>1116</v>
      </c>
      <c r="D45" s="179" t="s">
        <v>78</v>
      </c>
      <c r="E45" s="168">
        <v>154606000</v>
      </c>
      <c r="F45" s="168">
        <v>154606000</v>
      </c>
      <c r="G45" s="198">
        <v>154606000</v>
      </c>
      <c r="H45" s="199"/>
    </row>
    <row r="46" spans="1:8" ht="15" customHeight="1" x14ac:dyDescent="0.25">
      <c r="A46" s="196" t="s">
        <v>96</v>
      </c>
      <c r="B46" s="197"/>
      <c r="C46" s="179" t="s">
        <v>1116</v>
      </c>
      <c r="D46" s="179" t="s">
        <v>92</v>
      </c>
      <c r="E46" s="168">
        <v>104216000</v>
      </c>
      <c r="F46" s="168">
        <v>104216000</v>
      </c>
      <c r="G46" s="198">
        <v>104216000</v>
      </c>
      <c r="H46" s="199"/>
    </row>
    <row r="47" spans="1:8" ht="34.5" customHeight="1" x14ac:dyDescent="0.25">
      <c r="A47" s="196" t="s">
        <v>682</v>
      </c>
      <c r="B47" s="197"/>
      <c r="C47" s="179" t="s">
        <v>1117</v>
      </c>
      <c r="D47" s="180"/>
      <c r="E47" s="168">
        <v>30417100</v>
      </c>
      <c r="F47" s="168">
        <v>30417100</v>
      </c>
      <c r="G47" s="198">
        <v>30417100</v>
      </c>
      <c r="H47" s="199"/>
    </row>
    <row r="48" spans="1:8" ht="23.25" customHeight="1" x14ac:dyDescent="0.25">
      <c r="A48" s="196" t="s">
        <v>683</v>
      </c>
      <c r="B48" s="197"/>
      <c r="C48" s="179" t="s">
        <v>1118</v>
      </c>
      <c r="D48" s="180"/>
      <c r="E48" s="168">
        <v>1500000</v>
      </c>
      <c r="F48" s="168">
        <v>1500000</v>
      </c>
      <c r="G48" s="198">
        <v>1500000</v>
      </c>
      <c r="H48" s="199"/>
    </row>
    <row r="49" spans="1:8" ht="23.25" customHeight="1" x14ac:dyDescent="0.25">
      <c r="A49" s="196" t="s">
        <v>97</v>
      </c>
      <c r="B49" s="197"/>
      <c r="C49" s="179" t="s">
        <v>1118</v>
      </c>
      <c r="D49" s="179" t="s">
        <v>75</v>
      </c>
      <c r="E49" s="168">
        <v>1500000</v>
      </c>
      <c r="F49" s="168">
        <v>1500000</v>
      </c>
      <c r="G49" s="198">
        <v>1500000</v>
      </c>
      <c r="H49" s="199"/>
    </row>
    <row r="50" spans="1:8" ht="15" customHeight="1" x14ac:dyDescent="0.25">
      <c r="A50" s="196" t="s">
        <v>124</v>
      </c>
      <c r="B50" s="197"/>
      <c r="C50" s="179" t="s">
        <v>1118</v>
      </c>
      <c r="D50" s="179" t="s">
        <v>78</v>
      </c>
      <c r="E50" s="168">
        <v>1500000</v>
      </c>
      <c r="F50" s="168">
        <v>1500000</v>
      </c>
      <c r="G50" s="198">
        <v>1500000</v>
      </c>
      <c r="H50" s="199"/>
    </row>
    <row r="51" spans="1:8" ht="23.25" customHeight="1" x14ac:dyDescent="0.25">
      <c r="A51" s="196" t="s">
        <v>684</v>
      </c>
      <c r="B51" s="197"/>
      <c r="C51" s="179" t="s">
        <v>1119</v>
      </c>
      <c r="D51" s="180"/>
      <c r="E51" s="168">
        <v>28917100</v>
      </c>
      <c r="F51" s="168">
        <v>28917100</v>
      </c>
      <c r="G51" s="198">
        <v>28917100</v>
      </c>
      <c r="H51" s="199"/>
    </row>
    <row r="52" spans="1:8" ht="23.25" customHeight="1" x14ac:dyDescent="0.25">
      <c r="A52" s="196" t="s">
        <v>97</v>
      </c>
      <c r="B52" s="197"/>
      <c r="C52" s="179" t="s">
        <v>1119</v>
      </c>
      <c r="D52" s="179" t="s">
        <v>75</v>
      </c>
      <c r="E52" s="168">
        <v>28917100</v>
      </c>
      <c r="F52" s="168">
        <v>28917100</v>
      </c>
      <c r="G52" s="198">
        <v>28917100</v>
      </c>
      <c r="H52" s="199"/>
    </row>
    <row r="53" spans="1:8" ht="15" customHeight="1" x14ac:dyDescent="0.25">
      <c r="A53" s="196" t="s">
        <v>124</v>
      </c>
      <c r="B53" s="197"/>
      <c r="C53" s="179" t="s">
        <v>1119</v>
      </c>
      <c r="D53" s="179" t="s">
        <v>78</v>
      </c>
      <c r="E53" s="168">
        <v>28917100</v>
      </c>
      <c r="F53" s="168">
        <v>28917100</v>
      </c>
      <c r="G53" s="198">
        <v>28917100</v>
      </c>
      <c r="H53" s="199"/>
    </row>
    <row r="54" spans="1:8" ht="23.25" customHeight="1" x14ac:dyDescent="0.25">
      <c r="A54" s="196" t="s">
        <v>1120</v>
      </c>
      <c r="B54" s="197"/>
      <c r="C54" s="179" t="s">
        <v>1121</v>
      </c>
      <c r="D54" s="179"/>
      <c r="E54" s="168">
        <v>1944720</v>
      </c>
      <c r="F54" s="168">
        <v>0</v>
      </c>
      <c r="G54" s="198">
        <v>0</v>
      </c>
      <c r="H54" s="199"/>
    </row>
    <row r="55" spans="1:8" ht="15" customHeight="1" x14ac:dyDescent="0.25">
      <c r="A55" s="196" t="s">
        <v>1122</v>
      </c>
      <c r="B55" s="197"/>
      <c r="C55" s="179" t="s">
        <v>1123</v>
      </c>
      <c r="D55" s="180"/>
      <c r="E55" s="168">
        <v>1944720</v>
      </c>
      <c r="F55" s="168">
        <v>0</v>
      </c>
      <c r="G55" s="198">
        <v>0</v>
      </c>
      <c r="H55" s="199"/>
    </row>
    <row r="56" spans="1:8" ht="23.25" customHeight="1" x14ac:dyDescent="0.25">
      <c r="A56" s="196" t="s">
        <v>1124</v>
      </c>
      <c r="B56" s="197"/>
      <c r="C56" s="179" t="s">
        <v>1125</v>
      </c>
      <c r="D56" s="180"/>
      <c r="E56" s="168">
        <v>1944720</v>
      </c>
      <c r="F56" s="168">
        <v>0</v>
      </c>
      <c r="G56" s="198">
        <v>0</v>
      </c>
      <c r="H56" s="199"/>
    </row>
    <row r="57" spans="1:8" ht="23.25" customHeight="1" x14ac:dyDescent="0.25">
      <c r="A57" s="196" t="s">
        <v>97</v>
      </c>
      <c r="B57" s="197"/>
      <c r="C57" s="179" t="s">
        <v>1125</v>
      </c>
      <c r="D57" s="179" t="s">
        <v>75</v>
      </c>
      <c r="E57" s="168">
        <v>1944720</v>
      </c>
      <c r="F57" s="168">
        <v>0</v>
      </c>
      <c r="G57" s="198">
        <v>0</v>
      </c>
      <c r="H57" s="199"/>
    </row>
    <row r="58" spans="1:8" ht="15" customHeight="1" x14ac:dyDescent="0.25">
      <c r="A58" s="196" t="s">
        <v>124</v>
      </c>
      <c r="B58" s="197"/>
      <c r="C58" s="179" t="s">
        <v>1125</v>
      </c>
      <c r="D58" s="179" t="s">
        <v>78</v>
      </c>
      <c r="E58" s="168">
        <v>1944720</v>
      </c>
      <c r="F58" s="168">
        <v>0</v>
      </c>
      <c r="G58" s="198">
        <v>0</v>
      </c>
      <c r="H58" s="199"/>
    </row>
    <row r="59" spans="1:8" ht="15" customHeight="1" x14ac:dyDescent="0.25">
      <c r="A59" s="196" t="s">
        <v>1104</v>
      </c>
      <c r="B59" s="197"/>
      <c r="C59" s="179" t="s">
        <v>1105</v>
      </c>
      <c r="D59" s="179"/>
      <c r="E59" s="168">
        <v>240060000</v>
      </c>
      <c r="F59" s="168">
        <v>240060000</v>
      </c>
      <c r="G59" s="198">
        <v>240060000</v>
      </c>
      <c r="H59" s="199"/>
    </row>
    <row r="60" spans="1:8" ht="23.25" customHeight="1" x14ac:dyDescent="0.25">
      <c r="A60" s="196" t="s">
        <v>1106</v>
      </c>
      <c r="B60" s="197"/>
      <c r="C60" s="179" t="s">
        <v>1107</v>
      </c>
      <c r="D60" s="180"/>
      <c r="E60" s="168">
        <v>240060000</v>
      </c>
      <c r="F60" s="168">
        <v>240060000</v>
      </c>
      <c r="G60" s="198">
        <v>240060000</v>
      </c>
      <c r="H60" s="199"/>
    </row>
    <row r="61" spans="1:8" ht="34.5" customHeight="1" x14ac:dyDescent="0.25">
      <c r="A61" s="196" t="s">
        <v>1108</v>
      </c>
      <c r="B61" s="197"/>
      <c r="C61" s="179" t="s">
        <v>1109</v>
      </c>
      <c r="D61" s="180"/>
      <c r="E61" s="168">
        <v>240060000</v>
      </c>
      <c r="F61" s="168">
        <v>240060000</v>
      </c>
      <c r="G61" s="198">
        <v>240060000</v>
      </c>
      <c r="H61" s="199"/>
    </row>
    <row r="62" spans="1:8" ht="23.25" customHeight="1" x14ac:dyDescent="0.25">
      <c r="A62" s="196" t="s">
        <v>97</v>
      </c>
      <c r="B62" s="197"/>
      <c r="C62" s="179" t="s">
        <v>1109</v>
      </c>
      <c r="D62" s="179" t="s">
        <v>75</v>
      </c>
      <c r="E62" s="168">
        <v>240060000</v>
      </c>
      <c r="F62" s="168">
        <v>240060000</v>
      </c>
      <c r="G62" s="198">
        <v>240060000</v>
      </c>
      <c r="H62" s="199"/>
    </row>
    <row r="63" spans="1:8" ht="15" customHeight="1" x14ac:dyDescent="0.25">
      <c r="A63" s="196" t="s">
        <v>124</v>
      </c>
      <c r="B63" s="197"/>
      <c r="C63" s="179" t="s">
        <v>1109</v>
      </c>
      <c r="D63" s="179" t="s">
        <v>78</v>
      </c>
      <c r="E63" s="168">
        <v>193454000</v>
      </c>
      <c r="F63" s="168">
        <v>193454000</v>
      </c>
      <c r="G63" s="198">
        <v>193454000</v>
      </c>
      <c r="H63" s="199"/>
    </row>
    <row r="64" spans="1:8" ht="15" customHeight="1" x14ac:dyDescent="0.25">
      <c r="A64" s="196" t="s">
        <v>96</v>
      </c>
      <c r="B64" s="197"/>
      <c r="C64" s="179" t="s">
        <v>1109</v>
      </c>
      <c r="D64" s="179" t="s">
        <v>92</v>
      </c>
      <c r="E64" s="168">
        <v>46606000</v>
      </c>
      <c r="F64" s="168">
        <v>46606000</v>
      </c>
      <c r="G64" s="198">
        <v>46606000</v>
      </c>
      <c r="H64" s="199"/>
    </row>
    <row r="65" spans="1:8" ht="15" customHeight="1" x14ac:dyDescent="0.25">
      <c r="A65" s="196" t="s">
        <v>943</v>
      </c>
      <c r="B65" s="197"/>
      <c r="C65" s="179" t="s">
        <v>516</v>
      </c>
      <c r="D65" s="179"/>
      <c r="E65" s="168">
        <v>800000</v>
      </c>
      <c r="F65" s="168">
        <v>800000</v>
      </c>
      <c r="G65" s="198">
        <v>800000</v>
      </c>
      <c r="H65" s="199"/>
    </row>
    <row r="66" spans="1:8" ht="23.25" customHeight="1" x14ac:dyDescent="0.25">
      <c r="A66" s="196" t="s">
        <v>399</v>
      </c>
      <c r="B66" s="197"/>
      <c r="C66" s="179" t="s">
        <v>944</v>
      </c>
      <c r="D66" s="180"/>
      <c r="E66" s="168">
        <v>800000</v>
      </c>
      <c r="F66" s="168">
        <v>800000</v>
      </c>
      <c r="G66" s="198">
        <v>800000</v>
      </c>
      <c r="H66" s="199"/>
    </row>
    <row r="67" spans="1:8" ht="15" customHeight="1" x14ac:dyDescent="0.25">
      <c r="A67" s="196" t="s">
        <v>397</v>
      </c>
      <c r="B67" s="197"/>
      <c r="C67" s="179" t="s">
        <v>945</v>
      </c>
      <c r="D67" s="180"/>
      <c r="E67" s="168">
        <v>800000</v>
      </c>
      <c r="F67" s="168">
        <v>800000</v>
      </c>
      <c r="G67" s="198">
        <v>800000</v>
      </c>
      <c r="H67" s="199"/>
    </row>
    <row r="68" spans="1:8" ht="23.25" customHeight="1" x14ac:dyDescent="0.25">
      <c r="A68" s="196" t="s">
        <v>107</v>
      </c>
      <c r="B68" s="197"/>
      <c r="C68" s="179" t="s">
        <v>945</v>
      </c>
      <c r="D68" s="179" t="s">
        <v>106</v>
      </c>
      <c r="E68" s="168">
        <v>800000</v>
      </c>
      <c r="F68" s="168">
        <v>800000</v>
      </c>
      <c r="G68" s="198">
        <v>800000</v>
      </c>
      <c r="H68" s="199"/>
    </row>
    <row r="69" spans="1:8" ht="23.25" customHeight="1" x14ac:dyDescent="0.25">
      <c r="A69" s="196" t="s">
        <v>105</v>
      </c>
      <c r="B69" s="197"/>
      <c r="C69" s="179" t="s">
        <v>945</v>
      </c>
      <c r="D69" s="179" t="s">
        <v>104</v>
      </c>
      <c r="E69" s="168">
        <v>800000</v>
      </c>
      <c r="F69" s="168">
        <v>800000</v>
      </c>
      <c r="G69" s="198">
        <v>800000</v>
      </c>
      <c r="H69" s="199"/>
    </row>
    <row r="70" spans="1:8" ht="15" customHeight="1" x14ac:dyDescent="0.25">
      <c r="A70" s="196" t="s">
        <v>852</v>
      </c>
      <c r="B70" s="197"/>
      <c r="C70" s="179" t="s">
        <v>681</v>
      </c>
      <c r="D70" s="179"/>
      <c r="E70" s="168">
        <v>4363000</v>
      </c>
      <c r="F70" s="168">
        <v>4378000</v>
      </c>
      <c r="G70" s="198">
        <v>4387000</v>
      </c>
      <c r="H70" s="199"/>
    </row>
    <row r="71" spans="1:8" ht="45.75" customHeight="1" x14ac:dyDescent="0.25">
      <c r="A71" s="196" t="s">
        <v>515</v>
      </c>
      <c r="B71" s="197"/>
      <c r="C71" s="179" t="s">
        <v>853</v>
      </c>
      <c r="D71" s="180"/>
      <c r="E71" s="168">
        <v>4363000</v>
      </c>
      <c r="F71" s="168">
        <v>4378000</v>
      </c>
      <c r="G71" s="198">
        <v>4387000</v>
      </c>
      <c r="H71" s="199"/>
    </row>
    <row r="72" spans="1:8" ht="45.75" customHeight="1" x14ac:dyDescent="0.25">
      <c r="A72" s="196" t="s">
        <v>854</v>
      </c>
      <c r="B72" s="197"/>
      <c r="C72" s="179" t="s">
        <v>855</v>
      </c>
      <c r="D72" s="180"/>
      <c r="E72" s="168">
        <v>4363000</v>
      </c>
      <c r="F72" s="168">
        <v>4378000</v>
      </c>
      <c r="G72" s="198">
        <v>4387000</v>
      </c>
      <c r="H72" s="199"/>
    </row>
    <row r="73" spans="1:8" ht="45.75" customHeight="1" x14ac:dyDescent="0.25">
      <c r="A73" s="196" t="s">
        <v>111</v>
      </c>
      <c r="B73" s="197"/>
      <c r="C73" s="179" t="s">
        <v>855</v>
      </c>
      <c r="D73" s="179" t="s">
        <v>110</v>
      </c>
      <c r="E73" s="168">
        <v>4043550</v>
      </c>
      <c r="F73" s="168">
        <v>4043550</v>
      </c>
      <c r="G73" s="198">
        <v>4043550</v>
      </c>
      <c r="H73" s="199"/>
    </row>
    <row r="74" spans="1:8" ht="23.25" customHeight="1" x14ac:dyDescent="0.25">
      <c r="A74" s="196" t="s">
        <v>225</v>
      </c>
      <c r="B74" s="197"/>
      <c r="C74" s="179" t="s">
        <v>855</v>
      </c>
      <c r="D74" s="179" t="s">
        <v>222</v>
      </c>
      <c r="E74" s="168">
        <v>4043550</v>
      </c>
      <c r="F74" s="168">
        <v>4043550</v>
      </c>
      <c r="G74" s="198">
        <v>4043550</v>
      </c>
      <c r="H74" s="199"/>
    </row>
    <row r="75" spans="1:8" ht="23.25" customHeight="1" x14ac:dyDescent="0.25">
      <c r="A75" s="196" t="s">
        <v>107</v>
      </c>
      <c r="B75" s="197"/>
      <c r="C75" s="179" t="s">
        <v>855</v>
      </c>
      <c r="D75" s="179" t="s">
        <v>106</v>
      </c>
      <c r="E75" s="168">
        <v>319450</v>
      </c>
      <c r="F75" s="168">
        <v>334450</v>
      </c>
      <c r="G75" s="198">
        <v>343450</v>
      </c>
      <c r="H75" s="199"/>
    </row>
    <row r="76" spans="1:8" ht="23.25" customHeight="1" x14ac:dyDescent="0.25">
      <c r="A76" s="196" t="s">
        <v>105</v>
      </c>
      <c r="B76" s="197"/>
      <c r="C76" s="179" t="s">
        <v>855</v>
      </c>
      <c r="D76" s="179" t="s">
        <v>104</v>
      </c>
      <c r="E76" s="168">
        <v>319450</v>
      </c>
      <c r="F76" s="168">
        <v>334450</v>
      </c>
      <c r="G76" s="198">
        <v>343450</v>
      </c>
      <c r="H76" s="199"/>
    </row>
    <row r="77" spans="1:8" ht="15" customHeight="1" x14ac:dyDescent="0.25">
      <c r="A77" s="213" t="s">
        <v>185</v>
      </c>
      <c r="B77" s="214"/>
      <c r="C77" s="166" t="s">
        <v>184</v>
      </c>
      <c r="D77" s="166"/>
      <c r="E77" s="172">
        <v>7363640970</v>
      </c>
      <c r="F77" s="172">
        <v>7280611880</v>
      </c>
      <c r="G77" s="215">
        <v>7293728310</v>
      </c>
      <c r="H77" s="216"/>
    </row>
    <row r="78" spans="1:8" ht="15" customHeight="1" x14ac:dyDescent="0.25">
      <c r="A78" s="196" t="s">
        <v>206</v>
      </c>
      <c r="B78" s="197"/>
      <c r="C78" s="179" t="s">
        <v>183</v>
      </c>
      <c r="D78" s="179"/>
      <c r="E78" s="168">
        <v>7155603170</v>
      </c>
      <c r="F78" s="168">
        <v>7077120980</v>
      </c>
      <c r="G78" s="198">
        <v>7090237410</v>
      </c>
      <c r="H78" s="199"/>
    </row>
    <row r="79" spans="1:8" ht="23.25" customHeight="1" x14ac:dyDescent="0.25">
      <c r="A79" s="196" t="s">
        <v>204</v>
      </c>
      <c r="B79" s="197"/>
      <c r="C79" s="179" t="s">
        <v>874</v>
      </c>
      <c r="D79" s="180"/>
      <c r="E79" s="168">
        <v>6752681100</v>
      </c>
      <c r="F79" s="168">
        <v>6664358300</v>
      </c>
      <c r="G79" s="198">
        <v>6664358300</v>
      </c>
      <c r="H79" s="199"/>
    </row>
    <row r="80" spans="1:8" ht="23.25" customHeight="1" x14ac:dyDescent="0.25">
      <c r="A80" s="196" t="s">
        <v>1097</v>
      </c>
      <c r="B80" s="197"/>
      <c r="C80" s="179" t="s">
        <v>1098</v>
      </c>
      <c r="D80" s="180"/>
      <c r="E80" s="168">
        <v>62730000</v>
      </c>
      <c r="F80" s="168">
        <v>62730000</v>
      </c>
      <c r="G80" s="198">
        <v>62730000</v>
      </c>
      <c r="H80" s="199"/>
    </row>
    <row r="81" spans="1:8" ht="23.25" customHeight="1" x14ac:dyDescent="0.25">
      <c r="A81" s="196" t="s">
        <v>107</v>
      </c>
      <c r="B81" s="197"/>
      <c r="C81" s="179" t="s">
        <v>1098</v>
      </c>
      <c r="D81" s="179" t="s">
        <v>106</v>
      </c>
      <c r="E81" s="168">
        <v>62730000</v>
      </c>
      <c r="F81" s="168">
        <v>62730000</v>
      </c>
      <c r="G81" s="198">
        <v>62730000</v>
      </c>
      <c r="H81" s="199"/>
    </row>
    <row r="82" spans="1:8" ht="23.25" customHeight="1" x14ac:dyDescent="0.25">
      <c r="A82" s="196" t="s">
        <v>105</v>
      </c>
      <c r="B82" s="197"/>
      <c r="C82" s="179" t="s">
        <v>1098</v>
      </c>
      <c r="D82" s="179" t="s">
        <v>104</v>
      </c>
      <c r="E82" s="168">
        <v>62730000</v>
      </c>
      <c r="F82" s="168">
        <v>62730000</v>
      </c>
      <c r="G82" s="198">
        <v>62730000</v>
      </c>
      <c r="H82" s="199"/>
    </row>
    <row r="83" spans="1:8" ht="34.5" customHeight="1" x14ac:dyDescent="0.25">
      <c r="A83" s="196" t="s">
        <v>217</v>
      </c>
      <c r="B83" s="197"/>
      <c r="C83" s="179" t="s">
        <v>1066</v>
      </c>
      <c r="D83" s="180"/>
      <c r="E83" s="168">
        <v>602383000</v>
      </c>
      <c r="F83" s="168">
        <v>564093000</v>
      </c>
      <c r="G83" s="198">
        <v>564093000</v>
      </c>
      <c r="H83" s="199"/>
    </row>
    <row r="84" spans="1:8" ht="23.25" customHeight="1" x14ac:dyDescent="0.25">
      <c r="A84" s="196" t="s">
        <v>97</v>
      </c>
      <c r="B84" s="197"/>
      <c r="C84" s="179" t="s">
        <v>1066</v>
      </c>
      <c r="D84" s="179" t="s">
        <v>75</v>
      </c>
      <c r="E84" s="168">
        <v>602383000</v>
      </c>
      <c r="F84" s="168">
        <v>564093000</v>
      </c>
      <c r="G84" s="198">
        <v>564093000</v>
      </c>
      <c r="H84" s="199"/>
    </row>
    <row r="85" spans="1:8" ht="15" customHeight="1" x14ac:dyDescent="0.25">
      <c r="A85" s="196" t="s">
        <v>124</v>
      </c>
      <c r="B85" s="197"/>
      <c r="C85" s="179" t="s">
        <v>1066</v>
      </c>
      <c r="D85" s="179" t="s">
        <v>78</v>
      </c>
      <c r="E85" s="168">
        <v>551805000</v>
      </c>
      <c r="F85" s="168">
        <v>513515000</v>
      </c>
      <c r="G85" s="198">
        <v>513515000</v>
      </c>
      <c r="H85" s="199"/>
    </row>
    <row r="86" spans="1:8" ht="15" customHeight="1" x14ac:dyDescent="0.25">
      <c r="A86" s="196" t="s">
        <v>96</v>
      </c>
      <c r="B86" s="197"/>
      <c r="C86" s="179" t="s">
        <v>1066</v>
      </c>
      <c r="D86" s="179" t="s">
        <v>92</v>
      </c>
      <c r="E86" s="168">
        <v>50578000</v>
      </c>
      <c r="F86" s="168">
        <v>50578000</v>
      </c>
      <c r="G86" s="198">
        <v>50578000</v>
      </c>
      <c r="H86" s="199"/>
    </row>
    <row r="87" spans="1:8" ht="45.75" customHeight="1" x14ac:dyDescent="0.25">
      <c r="A87" s="196" t="s">
        <v>676</v>
      </c>
      <c r="B87" s="197"/>
      <c r="C87" s="179" t="s">
        <v>1030</v>
      </c>
      <c r="D87" s="180"/>
      <c r="E87" s="168">
        <v>702143100</v>
      </c>
      <c r="F87" s="168">
        <v>656640300</v>
      </c>
      <c r="G87" s="198">
        <v>656640300</v>
      </c>
      <c r="H87" s="199"/>
    </row>
    <row r="88" spans="1:8" ht="23.25" customHeight="1" x14ac:dyDescent="0.25">
      <c r="A88" s="196" t="s">
        <v>107</v>
      </c>
      <c r="B88" s="197"/>
      <c r="C88" s="179" t="s">
        <v>1030</v>
      </c>
      <c r="D88" s="179" t="s">
        <v>106</v>
      </c>
      <c r="E88" s="168">
        <v>34000000</v>
      </c>
      <c r="F88" s="168">
        <v>0</v>
      </c>
      <c r="G88" s="198">
        <v>0</v>
      </c>
      <c r="H88" s="199"/>
    </row>
    <row r="89" spans="1:8" ht="23.25" customHeight="1" x14ac:dyDescent="0.25">
      <c r="A89" s="196" t="s">
        <v>105</v>
      </c>
      <c r="B89" s="197"/>
      <c r="C89" s="179" t="s">
        <v>1030</v>
      </c>
      <c r="D89" s="179" t="s">
        <v>104</v>
      </c>
      <c r="E89" s="168">
        <v>34000000</v>
      </c>
      <c r="F89" s="168">
        <v>0</v>
      </c>
      <c r="G89" s="198">
        <v>0</v>
      </c>
      <c r="H89" s="199"/>
    </row>
    <row r="90" spans="1:8" ht="23.25" customHeight="1" x14ac:dyDescent="0.25">
      <c r="A90" s="196" t="s">
        <v>97</v>
      </c>
      <c r="B90" s="197"/>
      <c r="C90" s="179" t="s">
        <v>1030</v>
      </c>
      <c r="D90" s="179" t="s">
        <v>75</v>
      </c>
      <c r="E90" s="168">
        <v>668143100</v>
      </c>
      <c r="F90" s="168">
        <v>656640300</v>
      </c>
      <c r="G90" s="198">
        <v>656640300</v>
      </c>
      <c r="H90" s="199"/>
    </row>
    <row r="91" spans="1:8" ht="15" customHeight="1" x14ac:dyDescent="0.25">
      <c r="A91" s="196" t="s">
        <v>124</v>
      </c>
      <c r="B91" s="197"/>
      <c r="C91" s="179" t="s">
        <v>1030</v>
      </c>
      <c r="D91" s="179" t="s">
        <v>78</v>
      </c>
      <c r="E91" s="168">
        <v>668143100</v>
      </c>
      <c r="F91" s="168">
        <v>656640300</v>
      </c>
      <c r="G91" s="198">
        <v>656640300</v>
      </c>
      <c r="H91" s="199"/>
    </row>
    <row r="92" spans="1:8" ht="169.5" customHeight="1" x14ac:dyDescent="0.25">
      <c r="A92" s="196" t="s">
        <v>1072</v>
      </c>
      <c r="B92" s="197"/>
      <c r="C92" s="179" t="s">
        <v>1073</v>
      </c>
      <c r="D92" s="180"/>
      <c r="E92" s="168">
        <v>106907000</v>
      </c>
      <c r="F92" s="168">
        <v>102377000</v>
      </c>
      <c r="G92" s="198">
        <v>102377000</v>
      </c>
      <c r="H92" s="199"/>
    </row>
    <row r="93" spans="1:8" ht="23.25" customHeight="1" x14ac:dyDescent="0.25">
      <c r="A93" s="196" t="s">
        <v>97</v>
      </c>
      <c r="B93" s="197"/>
      <c r="C93" s="179" t="s">
        <v>1073</v>
      </c>
      <c r="D93" s="179" t="s">
        <v>75</v>
      </c>
      <c r="E93" s="168">
        <v>106907000</v>
      </c>
      <c r="F93" s="168">
        <v>102377000</v>
      </c>
      <c r="G93" s="198">
        <v>102377000</v>
      </c>
      <c r="H93" s="199"/>
    </row>
    <row r="94" spans="1:8" ht="15" customHeight="1" x14ac:dyDescent="0.25">
      <c r="A94" s="196" t="s">
        <v>124</v>
      </c>
      <c r="B94" s="197"/>
      <c r="C94" s="179" t="s">
        <v>1073</v>
      </c>
      <c r="D94" s="179" t="s">
        <v>78</v>
      </c>
      <c r="E94" s="168">
        <v>106907000</v>
      </c>
      <c r="F94" s="168">
        <v>102377000</v>
      </c>
      <c r="G94" s="198">
        <v>102377000</v>
      </c>
      <c r="H94" s="199"/>
    </row>
    <row r="95" spans="1:8" ht="135.75" customHeight="1" x14ac:dyDescent="0.25">
      <c r="A95" s="196" t="s">
        <v>1067</v>
      </c>
      <c r="B95" s="197"/>
      <c r="C95" s="179" t="s">
        <v>1068</v>
      </c>
      <c r="D95" s="180"/>
      <c r="E95" s="168">
        <v>4858786000</v>
      </c>
      <c r="F95" s="168">
        <v>4858786000</v>
      </c>
      <c r="G95" s="198">
        <v>4858786000</v>
      </c>
      <c r="H95" s="199"/>
    </row>
    <row r="96" spans="1:8" ht="23.25" customHeight="1" x14ac:dyDescent="0.25">
      <c r="A96" s="196" t="s">
        <v>97</v>
      </c>
      <c r="B96" s="197"/>
      <c r="C96" s="179" t="s">
        <v>1068</v>
      </c>
      <c r="D96" s="179" t="s">
        <v>75</v>
      </c>
      <c r="E96" s="168">
        <v>4858786000</v>
      </c>
      <c r="F96" s="168">
        <v>4858786000</v>
      </c>
      <c r="G96" s="198">
        <v>4858786000</v>
      </c>
      <c r="H96" s="199"/>
    </row>
    <row r="97" spans="1:8" ht="15" customHeight="1" x14ac:dyDescent="0.25">
      <c r="A97" s="196" t="s">
        <v>124</v>
      </c>
      <c r="B97" s="197"/>
      <c r="C97" s="179" t="s">
        <v>1068</v>
      </c>
      <c r="D97" s="179" t="s">
        <v>78</v>
      </c>
      <c r="E97" s="168">
        <v>4716583000</v>
      </c>
      <c r="F97" s="168">
        <v>4716583000</v>
      </c>
      <c r="G97" s="198">
        <v>4716583000</v>
      </c>
      <c r="H97" s="199"/>
    </row>
    <row r="98" spans="1:8" ht="15" customHeight="1" x14ac:dyDescent="0.25">
      <c r="A98" s="196" t="s">
        <v>96</v>
      </c>
      <c r="B98" s="197"/>
      <c r="C98" s="179" t="s">
        <v>1068</v>
      </c>
      <c r="D98" s="179" t="s">
        <v>92</v>
      </c>
      <c r="E98" s="168">
        <v>142203000</v>
      </c>
      <c r="F98" s="168">
        <v>142203000</v>
      </c>
      <c r="G98" s="198">
        <v>142203000</v>
      </c>
      <c r="H98" s="199"/>
    </row>
    <row r="99" spans="1:8" ht="169.5" customHeight="1" x14ac:dyDescent="0.25">
      <c r="A99" s="196" t="s">
        <v>1069</v>
      </c>
      <c r="B99" s="197"/>
      <c r="C99" s="179" t="s">
        <v>1070</v>
      </c>
      <c r="D99" s="180"/>
      <c r="E99" s="168">
        <v>318704000</v>
      </c>
      <c r="F99" s="168">
        <v>318704000</v>
      </c>
      <c r="G99" s="198">
        <v>318704000</v>
      </c>
      <c r="H99" s="199"/>
    </row>
    <row r="100" spans="1:8" ht="23.25" customHeight="1" x14ac:dyDescent="0.25">
      <c r="A100" s="196" t="s">
        <v>97</v>
      </c>
      <c r="B100" s="197"/>
      <c r="C100" s="179" t="s">
        <v>1070</v>
      </c>
      <c r="D100" s="179" t="s">
        <v>75</v>
      </c>
      <c r="E100" s="168">
        <v>318704000</v>
      </c>
      <c r="F100" s="168">
        <v>318704000</v>
      </c>
      <c r="G100" s="198">
        <v>318704000</v>
      </c>
      <c r="H100" s="199"/>
    </row>
    <row r="101" spans="1:8" ht="45.75" customHeight="1" x14ac:dyDescent="0.25">
      <c r="A101" s="196" t="s">
        <v>203</v>
      </c>
      <c r="B101" s="197"/>
      <c r="C101" s="179" t="s">
        <v>1070</v>
      </c>
      <c r="D101" s="179" t="s">
        <v>202</v>
      </c>
      <c r="E101" s="168">
        <v>318704000</v>
      </c>
      <c r="F101" s="168">
        <v>318704000</v>
      </c>
      <c r="G101" s="198">
        <v>318704000</v>
      </c>
      <c r="H101" s="199"/>
    </row>
    <row r="102" spans="1:8" ht="45.75" customHeight="1" x14ac:dyDescent="0.25">
      <c r="A102" s="196" t="s">
        <v>181</v>
      </c>
      <c r="B102" s="197"/>
      <c r="C102" s="179" t="s">
        <v>875</v>
      </c>
      <c r="D102" s="180"/>
      <c r="E102" s="168">
        <v>101028000</v>
      </c>
      <c r="F102" s="168">
        <v>101028000</v>
      </c>
      <c r="G102" s="198">
        <v>101028000</v>
      </c>
      <c r="H102" s="199"/>
    </row>
    <row r="103" spans="1:8" ht="45.75" customHeight="1" x14ac:dyDescent="0.25">
      <c r="A103" s="196" t="s">
        <v>111</v>
      </c>
      <c r="B103" s="197"/>
      <c r="C103" s="179" t="s">
        <v>875</v>
      </c>
      <c r="D103" s="179" t="s">
        <v>110</v>
      </c>
      <c r="E103" s="168">
        <v>5051000</v>
      </c>
      <c r="F103" s="168">
        <v>5051000</v>
      </c>
      <c r="G103" s="198">
        <v>5051000</v>
      </c>
      <c r="H103" s="199"/>
    </row>
    <row r="104" spans="1:8" ht="15" customHeight="1" x14ac:dyDescent="0.25">
      <c r="A104" s="196" t="s">
        <v>109</v>
      </c>
      <c r="B104" s="197"/>
      <c r="C104" s="179" t="s">
        <v>875</v>
      </c>
      <c r="D104" s="179" t="s">
        <v>108</v>
      </c>
      <c r="E104" s="168">
        <v>5051000</v>
      </c>
      <c r="F104" s="168">
        <v>5051000</v>
      </c>
      <c r="G104" s="198">
        <v>5051000</v>
      </c>
      <c r="H104" s="199"/>
    </row>
    <row r="105" spans="1:8" ht="23.25" customHeight="1" x14ac:dyDescent="0.25">
      <c r="A105" s="196" t="s">
        <v>107</v>
      </c>
      <c r="B105" s="197"/>
      <c r="C105" s="179" t="s">
        <v>875</v>
      </c>
      <c r="D105" s="179" t="s">
        <v>106</v>
      </c>
      <c r="E105" s="168">
        <v>950000</v>
      </c>
      <c r="F105" s="168">
        <v>950000</v>
      </c>
      <c r="G105" s="198">
        <v>950000</v>
      </c>
      <c r="H105" s="199"/>
    </row>
    <row r="106" spans="1:8" ht="23.25" customHeight="1" x14ac:dyDescent="0.25">
      <c r="A106" s="196" t="s">
        <v>105</v>
      </c>
      <c r="B106" s="197"/>
      <c r="C106" s="179" t="s">
        <v>875</v>
      </c>
      <c r="D106" s="179" t="s">
        <v>104</v>
      </c>
      <c r="E106" s="168">
        <v>950000</v>
      </c>
      <c r="F106" s="168">
        <v>950000</v>
      </c>
      <c r="G106" s="198">
        <v>950000</v>
      </c>
      <c r="H106" s="199"/>
    </row>
    <row r="107" spans="1:8" ht="15" customHeight="1" x14ac:dyDescent="0.25">
      <c r="A107" s="196" t="s">
        <v>103</v>
      </c>
      <c r="B107" s="197"/>
      <c r="C107" s="179" t="s">
        <v>875</v>
      </c>
      <c r="D107" s="179" t="s">
        <v>102</v>
      </c>
      <c r="E107" s="168">
        <v>95027000</v>
      </c>
      <c r="F107" s="168">
        <v>95027000</v>
      </c>
      <c r="G107" s="198">
        <v>95027000</v>
      </c>
      <c r="H107" s="199"/>
    </row>
    <row r="108" spans="1:8" ht="15" customHeight="1" x14ac:dyDescent="0.25">
      <c r="A108" s="196" t="s">
        <v>180</v>
      </c>
      <c r="B108" s="197"/>
      <c r="C108" s="179" t="s">
        <v>875</v>
      </c>
      <c r="D108" s="179" t="s">
        <v>177</v>
      </c>
      <c r="E108" s="168">
        <v>95027000</v>
      </c>
      <c r="F108" s="168">
        <v>95027000</v>
      </c>
      <c r="G108" s="198">
        <v>95027000</v>
      </c>
      <c r="H108" s="199"/>
    </row>
    <row r="109" spans="1:8" ht="57" customHeight="1" x14ac:dyDescent="0.25">
      <c r="A109" s="196" t="s">
        <v>210</v>
      </c>
      <c r="B109" s="197"/>
      <c r="C109" s="179" t="s">
        <v>182</v>
      </c>
      <c r="D109" s="180"/>
      <c r="E109" s="168">
        <v>377311060</v>
      </c>
      <c r="F109" s="168">
        <v>377311060</v>
      </c>
      <c r="G109" s="198">
        <v>399464620</v>
      </c>
      <c r="H109" s="199"/>
    </row>
    <row r="110" spans="1:8" ht="34.5" customHeight="1" x14ac:dyDescent="0.25">
      <c r="A110" s="196" t="s">
        <v>1074</v>
      </c>
      <c r="B110" s="197"/>
      <c r="C110" s="179" t="s">
        <v>1075</v>
      </c>
      <c r="D110" s="180"/>
      <c r="E110" s="168">
        <v>114000</v>
      </c>
      <c r="F110" s="168">
        <v>114000</v>
      </c>
      <c r="G110" s="198">
        <v>114000</v>
      </c>
      <c r="H110" s="199"/>
    </row>
    <row r="111" spans="1:8" ht="23.25" customHeight="1" x14ac:dyDescent="0.25">
      <c r="A111" s="196" t="s">
        <v>97</v>
      </c>
      <c r="B111" s="197"/>
      <c r="C111" s="179" t="s">
        <v>1075</v>
      </c>
      <c r="D111" s="179" t="s">
        <v>75</v>
      </c>
      <c r="E111" s="168">
        <v>114000</v>
      </c>
      <c r="F111" s="168">
        <v>114000</v>
      </c>
      <c r="G111" s="198">
        <v>114000</v>
      </c>
      <c r="H111" s="199"/>
    </row>
    <row r="112" spans="1:8" ht="15" customHeight="1" x14ac:dyDescent="0.25">
      <c r="A112" s="196" t="s">
        <v>124</v>
      </c>
      <c r="B112" s="197"/>
      <c r="C112" s="179" t="s">
        <v>1075</v>
      </c>
      <c r="D112" s="179" t="s">
        <v>78</v>
      </c>
      <c r="E112" s="168">
        <v>114000</v>
      </c>
      <c r="F112" s="168">
        <v>114000</v>
      </c>
      <c r="G112" s="198">
        <v>114000</v>
      </c>
      <c r="H112" s="199"/>
    </row>
    <row r="113" spans="1:8" ht="34.5" customHeight="1" x14ac:dyDescent="0.25">
      <c r="A113" s="196" t="s">
        <v>679</v>
      </c>
      <c r="B113" s="197"/>
      <c r="C113" s="179" t="s">
        <v>680</v>
      </c>
      <c r="D113" s="180"/>
      <c r="E113" s="168">
        <v>12799400</v>
      </c>
      <c r="F113" s="168">
        <v>12799400</v>
      </c>
      <c r="G113" s="198">
        <v>12799400</v>
      </c>
      <c r="H113" s="199"/>
    </row>
    <row r="114" spans="1:8" ht="23.25" customHeight="1" x14ac:dyDescent="0.25">
      <c r="A114" s="196" t="s">
        <v>97</v>
      </c>
      <c r="B114" s="197"/>
      <c r="C114" s="179" t="s">
        <v>680</v>
      </c>
      <c r="D114" s="179" t="s">
        <v>75</v>
      </c>
      <c r="E114" s="168">
        <v>12799400</v>
      </c>
      <c r="F114" s="168">
        <v>12799400</v>
      </c>
      <c r="G114" s="198">
        <v>12799400</v>
      </c>
      <c r="H114" s="199"/>
    </row>
    <row r="115" spans="1:8" ht="15" customHeight="1" x14ac:dyDescent="0.25">
      <c r="A115" s="196" t="s">
        <v>124</v>
      </c>
      <c r="B115" s="197"/>
      <c r="C115" s="179" t="s">
        <v>680</v>
      </c>
      <c r="D115" s="179" t="s">
        <v>78</v>
      </c>
      <c r="E115" s="168">
        <v>12799400</v>
      </c>
      <c r="F115" s="168">
        <v>12799400</v>
      </c>
      <c r="G115" s="198">
        <v>12799400</v>
      </c>
      <c r="H115" s="199"/>
    </row>
    <row r="116" spans="1:8" ht="34.5" customHeight="1" x14ac:dyDescent="0.25">
      <c r="A116" s="196" t="s">
        <v>1076</v>
      </c>
      <c r="B116" s="197"/>
      <c r="C116" s="179" t="s">
        <v>1077</v>
      </c>
      <c r="D116" s="180"/>
      <c r="E116" s="168">
        <v>215137660</v>
      </c>
      <c r="F116" s="168">
        <v>215137660</v>
      </c>
      <c r="G116" s="198">
        <v>237291220</v>
      </c>
      <c r="H116" s="199"/>
    </row>
    <row r="117" spans="1:8" ht="23.25" customHeight="1" x14ac:dyDescent="0.25">
      <c r="A117" s="196" t="s">
        <v>107</v>
      </c>
      <c r="B117" s="197"/>
      <c r="C117" s="179" t="s">
        <v>1077</v>
      </c>
      <c r="D117" s="179" t="s">
        <v>106</v>
      </c>
      <c r="E117" s="168">
        <v>204375190</v>
      </c>
      <c r="F117" s="168">
        <v>204375190</v>
      </c>
      <c r="G117" s="198">
        <v>226528750</v>
      </c>
      <c r="H117" s="199"/>
    </row>
    <row r="118" spans="1:8" ht="23.25" customHeight="1" x14ac:dyDescent="0.25">
      <c r="A118" s="196" t="s">
        <v>105</v>
      </c>
      <c r="B118" s="197"/>
      <c r="C118" s="179" t="s">
        <v>1077</v>
      </c>
      <c r="D118" s="179" t="s">
        <v>104</v>
      </c>
      <c r="E118" s="168">
        <v>204375190</v>
      </c>
      <c r="F118" s="168">
        <v>204375190</v>
      </c>
      <c r="G118" s="198">
        <v>226528750</v>
      </c>
      <c r="H118" s="199"/>
    </row>
    <row r="119" spans="1:8" ht="23.25" customHeight="1" x14ac:dyDescent="0.25">
      <c r="A119" s="196" t="s">
        <v>97</v>
      </c>
      <c r="B119" s="197"/>
      <c r="C119" s="179" t="s">
        <v>1077</v>
      </c>
      <c r="D119" s="179" t="s">
        <v>75</v>
      </c>
      <c r="E119" s="168">
        <v>10762470</v>
      </c>
      <c r="F119" s="168">
        <v>10762470</v>
      </c>
      <c r="G119" s="198">
        <v>10762470</v>
      </c>
      <c r="H119" s="199"/>
    </row>
    <row r="120" spans="1:8" ht="15" customHeight="1" x14ac:dyDescent="0.25">
      <c r="A120" s="196" t="s">
        <v>124</v>
      </c>
      <c r="B120" s="197"/>
      <c r="C120" s="179" t="s">
        <v>1077</v>
      </c>
      <c r="D120" s="179" t="s">
        <v>78</v>
      </c>
      <c r="E120" s="168">
        <v>10762470</v>
      </c>
      <c r="F120" s="168">
        <v>10762470</v>
      </c>
      <c r="G120" s="198">
        <v>10762470</v>
      </c>
      <c r="H120" s="199"/>
    </row>
    <row r="121" spans="1:8" ht="45.75" customHeight="1" x14ac:dyDescent="0.25">
      <c r="A121" s="196" t="s">
        <v>1078</v>
      </c>
      <c r="B121" s="197"/>
      <c r="C121" s="179" t="s">
        <v>1079</v>
      </c>
      <c r="D121" s="180"/>
      <c r="E121" s="168">
        <v>118008000</v>
      </c>
      <c r="F121" s="168">
        <v>118008000</v>
      </c>
      <c r="G121" s="198">
        <v>118008000</v>
      </c>
      <c r="H121" s="199"/>
    </row>
    <row r="122" spans="1:8" ht="23.25" customHeight="1" x14ac:dyDescent="0.25">
      <c r="A122" s="196" t="s">
        <v>107</v>
      </c>
      <c r="B122" s="197"/>
      <c r="C122" s="179" t="s">
        <v>1079</v>
      </c>
      <c r="D122" s="179" t="s">
        <v>106</v>
      </c>
      <c r="E122" s="168">
        <v>111217040</v>
      </c>
      <c r="F122" s="168">
        <v>111217040</v>
      </c>
      <c r="G122" s="198">
        <v>111217040</v>
      </c>
      <c r="H122" s="199"/>
    </row>
    <row r="123" spans="1:8" ht="23.25" customHeight="1" x14ac:dyDescent="0.25">
      <c r="A123" s="196" t="s">
        <v>105</v>
      </c>
      <c r="B123" s="197"/>
      <c r="C123" s="179" t="s">
        <v>1079</v>
      </c>
      <c r="D123" s="179" t="s">
        <v>104</v>
      </c>
      <c r="E123" s="168">
        <v>111217040</v>
      </c>
      <c r="F123" s="168">
        <v>111217040</v>
      </c>
      <c r="G123" s="198">
        <v>111217040</v>
      </c>
      <c r="H123" s="199"/>
    </row>
    <row r="124" spans="1:8" ht="23.25" customHeight="1" x14ac:dyDescent="0.25">
      <c r="A124" s="196" t="s">
        <v>97</v>
      </c>
      <c r="B124" s="197"/>
      <c r="C124" s="179" t="s">
        <v>1079</v>
      </c>
      <c r="D124" s="179" t="s">
        <v>75</v>
      </c>
      <c r="E124" s="168">
        <v>6790960</v>
      </c>
      <c r="F124" s="168">
        <v>6790960</v>
      </c>
      <c r="G124" s="198">
        <v>6790960</v>
      </c>
      <c r="H124" s="199"/>
    </row>
    <row r="125" spans="1:8" ht="15" customHeight="1" x14ac:dyDescent="0.25">
      <c r="A125" s="196" t="s">
        <v>124</v>
      </c>
      <c r="B125" s="197"/>
      <c r="C125" s="179" t="s">
        <v>1079</v>
      </c>
      <c r="D125" s="179" t="s">
        <v>78</v>
      </c>
      <c r="E125" s="168">
        <v>6790960</v>
      </c>
      <c r="F125" s="168">
        <v>6790960</v>
      </c>
      <c r="G125" s="198">
        <v>6790960</v>
      </c>
      <c r="H125" s="199"/>
    </row>
    <row r="126" spans="1:8" ht="34.5" customHeight="1" x14ac:dyDescent="0.25">
      <c r="A126" s="196" t="s">
        <v>216</v>
      </c>
      <c r="B126" s="197"/>
      <c r="C126" s="179" t="s">
        <v>215</v>
      </c>
      <c r="D126" s="180"/>
      <c r="E126" s="168">
        <v>31252000</v>
      </c>
      <c r="F126" s="168">
        <v>31252000</v>
      </c>
      <c r="G126" s="198">
        <v>31252000</v>
      </c>
      <c r="H126" s="199"/>
    </row>
    <row r="127" spans="1:8" ht="23.25" customHeight="1" x14ac:dyDescent="0.25">
      <c r="A127" s="196" t="s">
        <v>97</v>
      </c>
      <c r="B127" s="197"/>
      <c r="C127" s="179" t="s">
        <v>215</v>
      </c>
      <c r="D127" s="179" t="s">
        <v>75</v>
      </c>
      <c r="E127" s="168">
        <v>31252000</v>
      </c>
      <c r="F127" s="168">
        <v>31252000</v>
      </c>
      <c r="G127" s="198">
        <v>31252000</v>
      </c>
      <c r="H127" s="199"/>
    </row>
    <row r="128" spans="1:8" ht="15" customHeight="1" x14ac:dyDescent="0.25">
      <c r="A128" s="196" t="s">
        <v>124</v>
      </c>
      <c r="B128" s="197"/>
      <c r="C128" s="179" t="s">
        <v>215</v>
      </c>
      <c r="D128" s="179" t="s">
        <v>78</v>
      </c>
      <c r="E128" s="168">
        <v>31252000</v>
      </c>
      <c r="F128" s="168">
        <v>31252000</v>
      </c>
      <c r="G128" s="198">
        <v>31252000</v>
      </c>
      <c r="H128" s="199"/>
    </row>
    <row r="129" spans="1:8" ht="34.5" customHeight="1" x14ac:dyDescent="0.25">
      <c r="A129" s="196" t="s">
        <v>1080</v>
      </c>
      <c r="B129" s="197"/>
      <c r="C129" s="179" t="s">
        <v>1081</v>
      </c>
      <c r="D129" s="180"/>
      <c r="E129" s="168">
        <v>0</v>
      </c>
      <c r="F129" s="168">
        <v>3053490</v>
      </c>
      <c r="G129" s="198">
        <v>3053490</v>
      </c>
      <c r="H129" s="199"/>
    </row>
    <row r="130" spans="1:8" ht="79.5" customHeight="1" x14ac:dyDescent="0.25">
      <c r="A130" s="196" t="s">
        <v>1082</v>
      </c>
      <c r="B130" s="197"/>
      <c r="C130" s="179" t="s">
        <v>1083</v>
      </c>
      <c r="D130" s="180"/>
      <c r="E130" s="168">
        <v>0</v>
      </c>
      <c r="F130" s="168">
        <v>3053490</v>
      </c>
      <c r="G130" s="198">
        <v>3053490</v>
      </c>
      <c r="H130" s="199"/>
    </row>
    <row r="131" spans="1:8" ht="23.25" customHeight="1" x14ac:dyDescent="0.25">
      <c r="A131" s="196" t="s">
        <v>97</v>
      </c>
      <c r="B131" s="197"/>
      <c r="C131" s="179" t="s">
        <v>1083</v>
      </c>
      <c r="D131" s="179" t="s">
        <v>75</v>
      </c>
      <c r="E131" s="168">
        <v>0</v>
      </c>
      <c r="F131" s="168">
        <v>3053490</v>
      </c>
      <c r="G131" s="198">
        <v>3053490</v>
      </c>
      <c r="H131" s="199"/>
    </row>
    <row r="132" spans="1:8" ht="15" customHeight="1" x14ac:dyDescent="0.25">
      <c r="A132" s="196" t="s">
        <v>124</v>
      </c>
      <c r="B132" s="197"/>
      <c r="C132" s="179" t="s">
        <v>1083</v>
      </c>
      <c r="D132" s="179" t="s">
        <v>78</v>
      </c>
      <c r="E132" s="168">
        <v>0</v>
      </c>
      <c r="F132" s="168">
        <v>3053490</v>
      </c>
      <c r="G132" s="198">
        <v>3053490</v>
      </c>
      <c r="H132" s="199"/>
    </row>
    <row r="133" spans="1:8" ht="15" customHeight="1" x14ac:dyDescent="0.25">
      <c r="A133" s="196" t="s">
        <v>209</v>
      </c>
      <c r="B133" s="197"/>
      <c r="C133" s="179" t="s">
        <v>1084</v>
      </c>
      <c r="D133" s="180"/>
      <c r="E133" s="168">
        <v>2250010</v>
      </c>
      <c r="F133" s="168">
        <v>9037130</v>
      </c>
      <c r="G133" s="198">
        <v>0</v>
      </c>
      <c r="H133" s="199"/>
    </row>
    <row r="134" spans="1:8" ht="45.75" customHeight="1" x14ac:dyDescent="0.25">
      <c r="A134" s="196" t="s">
        <v>208</v>
      </c>
      <c r="B134" s="197"/>
      <c r="C134" s="179" t="s">
        <v>1085</v>
      </c>
      <c r="D134" s="180"/>
      <c r="E134" s="168">
        <v>2250010</v>
      </c>
      <c r="F134" s="168">
        <v>0</v>
      </c>
      <c r="G134" s="198">
        <v>0</v>
      </c>
      <c r="H134" s="199"/>
    </row>
    <row r="135" spans="1:8" ht="23.25" customHeight="1" x14ac:dyDescent="0.25">
      <c r="A135" s="196" t="s">
        <v>107</v>
      </c>
      <c r="B135" s="197"/>
      <c r="C135" s="179" t="s">
        <v>1085</v>
      </c>
      <c r="D135" s="179" t="s">
        <v>106</v>
      </c>
      <c r="E135" s="168">
        <v>2250010</v>
      </c>
      <c r="F135" s="168">
        <v>0</v>
      </c>
      <c r="G135" s="198">
        <v>0</v>
      </c>
      <c r="H135" s="199"/>
    </row>
    <row r="136" spans="1:8" ht="23.25" customHeight="1" x14ac:dyDescent="0.25">
      <c r="A136" s="196" t="s">
        <v>105</v>
      </c>
      <c r="B136" s="197"/>
      <c r="C136" s="179" t="s">
        <v>1085</v>
      </c>
      <c r="D136" s="179" t="s">
        <v>104</v>
      </c>
      <c r="E136" s="168">
        <v>2250010</v>
      </c>
      <c r="F136" s="168">
        <v>0</v>
      </c>
      <c r="G136" s="198">
        <v>0</v>
      </c>
      <c r="H136" s="199"/>
    </row>
    <row r="137" spans="1:8" ht="45.75" customHeight="1" x14ac:dyDescent="0.25">
      <c r="A137" s="196" t="s">
        <v>1086</v>
      </c>
      <c r="B137" s="197"/>
      <c r="C137" s="179" t="s">
        <v>1087</v>
      </c>
      <c r="D137" s="180"/>
      <c r="E137" s="168">
        <v>0</v>
      </c>
      <c r="F137" s="168">
        <v>9037130</v>
      </c>
      <c r="G137" s="198">
        <v>0</v>
      </c>
      <c r="H137" s="199"/>
    </row>
    <row r="138" spans="1:8" ht="23.25" customHeight="1" x14ac:dyDescent="0.25">
      <c r="A138" s="196" t="s">
        <v>97</v>
      </c>
      <c r="B138" s="197"/>
      <c r="C138" s="179" t="s">
        <v>1087</v>
      </c>
      <c r="D138" s="179" t="s">
        <v>75</v>
      </c>
      <c r="E138" s="168">
        <v>0</v>
      </c>
      <c r="F138" s="168">
        <v>9037130</v>
      </c>
      <c r="G138" s="198">
        <v>0</v>
      </c>
      <c r="H138" s="199"/>
    </row>
    <row r="139" spans="1:8" ht="15" customHeight="1" x14ac:dyDescent="0.25">
      <c r="A139" s="196" t="s">
        <v>124</v>
      </c>
      <c r="B139" s="197"/>
      <c r="C139" s="179" t="s">
        <v>1087</v>
      </c>
      <c r="D139" s="179" t="s">
        <v>78</v>
      </c>
      <c r="E139" s="168">
        <v>0</v>
      </c>
      <c r="F139" s="168">
        <v>9037130</v>
      </c>
      <c r="G139" s="198">
        <v>0</v>
      </c>
      <c r="H139" s="199"/>
    </row>
    <row r="140" spans="1:8" ht="15" customHeight="1" x14ac:dyDescent="0.25">
      <c r="A140" s="196" t="s">
        <v>214</v>
      </c>
      <c r="B140" s="197"/>
      <c r="C140" s="179" t="s">
        <v>213</v>
      </c>
      <c r="D140" s="180"/>
      <c r="E140" s="168">
        <v>23361000</v>
      </c>
      <c r="F140" s="168">
        <v>23361000</v>
      </c>
      <c r="G140" s="198">
        <v>23361000</v>
      </c>
      <c r="H140" s="199"/>
    </row>
    <row r="141" spans="1:8" ht="90.75" customHeight="1" x14ac:dyDescent="0.25">
      <c r="A141" s="196" t="s">
        <v>1071</v>
      </c>
      <c r="B141" s="197"/>
      <c r="C141" s="179" t="s">
        <v>212</v>
      </c>
      <c r="D141" s="180"/>
      <c r="E141" s="168">
        <v>23361000</v>
      </c>
      <c r="F141" s="168">
        <v>23361000</v>
      </c>
      <c r="G141" s="198">
        <v>23361000</v>
      </c>
      <c r="H141" s="199"/>
    </row>
    <row r="142" spans="1:8" ht="23.25" customHeight="1" x14ac:dyDescent="0.25">
      <c r="A142" s="196" t="s">
        <v>97</v>
      </c>
      <c r="B142" s="197"/>
      <c r="C142" s="179" t="s">
        <v>212</v>
      </c>
      <c r="D142" s="179" t="s">
        <v>75</v>
      </c>
      <c r="E142" s="168">
        <v>23361000</v>
      </c>
      <c r="F142" s="168">
        <v>23361000</v>
      </c>
      <c r="G142" s="198">
        <v>23361000</v>
      </c>
      <c r="H142" s="199"/>
    </row>
    <row r="143" spans="1:8" ht="45.75" customHeight="1" x14ac:dyDescent="0.25">
      <c r="A143" s="196" t="s">
        <v>203</v>
      </c>
      <c r="B143" s="197"/>
      <c r="C143" s="179" t="s">
        <v>212</v>
      </c>
      <c r="D143" s="179" t="s">
        <v>202</v>
      </c>
      <c r="E143" s="168">
        <v>23361000</v>
      </c>
      <c r="F143" s="168">
        <v>23361000</v>
      </c>
      <c r="G143" s="198">
        <v>23361000</v>
      </c>
      <c r="H143" s="199"/>
    </row>
    <row r="144" spans="1:8" ht="23.25" customHeight="1" x14ac:dyDescent="0.25">
      <c r="A144" s="196" t="s">
        <v>201</v>
      </c>
      <c r="B144" s="197"/>
      <c r="C144" s="179" t="s">
        <v>205</v>
      </c>
      <c r="D144" s="179"/>
      <c r="E144" s="168">
        <v>187218100</v>
      </c>
      <c r="F144" s="168">
        <v>182671200</v>
      </c>
      <c r="G144" s="198">
        <v>182671200</v>
      </c>
      <c r="H144" s="199"/>
    </row>
    <row r="145" spans="1:8" ht="23.25" customHeight="1" x14ac:dyDescent="0.25">
      <c r="A145" s="196" t="s">
        <v>1094</v>
      </c>
      <c r="B145" s="197"/>
      <c r="C145" s="179" t="s">
        <v>1095</v>
      </c>
      <c r="D145" s="180"/>
      <c r="E145" s="168">
        <v>127761730</v>
      </c>
      <c r="F145" s="168">
        <v>125493000</v>
      </c>
      <c r="G145" s="198">
        <v>125493000</v>
      </c>
      <c r="H145" s="199"/>
    </row>
    <row r="146" spans="1:8" ht="34.5" customHeight="1" x14ac:dyDescent="0.25">
      <c r="A146" s="196" t="s">
        <v>200</v>
      </c>
      <c r="B146" s="197"/>
      <c r="C146" s="179" t="s">
        <v>1096</v>
      </c>
      <c r="D146" s="180"/>
      <c r="E146" s="168">
        <v>127761730</v>
      </c>
      <c r="F146" s="168">
        <v>125493000</v>
      </c>
      <c r="G146" s="198">
        <v>125493000</v>
      </c>
      <c r="H146" s="199"/>
    </row>
    <row r="147" spans="1:8" ht="23.25" customHeight="1" x14ac:dyDescent="0.25">
      <c r="A147" s="196" t="s">
        <v>97</v>
      </c>
      <c r="B147" s="197"/>
      <c r="C147" s="179" t="s">
        <v>1096</v>
      </c>
      <c r="D147" s="179" t="s">
        <v>75</v>
      </c>
      <c r="E147" s="168">
        <v>127761730</v>
      </c>
      <c r="F147" s="168">
        <v>125493000</v>
      </c>
      <c r="G147" s="198">
        <v>125493000</v>
      </c>
      <c r="H147" s="199"/>
    </row>
    <row r="148" spans="1:8" ht="15" customHeight="1" x14ac:dyDescent="0.25">
      <c r="A148" s="196" t="s">
        <v>124</v>
      </c>
      <c r="B148" s="197"/>
      <c r="C148" s="179" t="s">
        <v>1096</v>
      </c>
      <c r="D148" s="179" t="s">
        <v>78</v>
      </c>
      <c r="E148" s="168">
        <v>127761730</v>
      </c>
      <c r="F148" s="168">
        <v>125493000</v>
      </c>
      <c r="G148" s="198">
        <v>125493000</v>
      </c>
      <c r="H148" s="199"/>
    </row>
    <row r="149" spans="1:8" ht="34.5" customHeight="1" x14ac:dyDescent="0.25">
      <c r="A149" s="196" t="s">
        <v>199</v>
      </c>
      <c r="B149" s="197"/>
      <c r="C149" s="179" t="s">
        <v>1088</v>
      </c>
      <c r="D149" s="180"/>
      <c r="E149" s="168">
        <v>57178200</v>
      </c>
      <c r="F149" s="168">
        <v>57178200</v>
      </c>
      <c r="G149" s="198">
        <v>57178200</v>
      </c>
      <c r="H149" s="199"/>
    </row>
    <row r="150" spans="1:8" ht="34.5" customHeight="1" x14ac:dyDescent="0.25">
      <c r="A150" s="196" t="s">
        <v>198</v>
      </c>
      <c r="B150" s="197"/>
      <c r="C150" s="179" t="s">
        <v>1089</v>
      </c>
      <c r="D150" s="180"/>
      <c r="E150" s="168">
        <v>57178200</v>
      </c>
      <c r="F150" s="168">
        <v>57178200</v>
      </c>
      <c r="G150" s="198">
        <v>57178200</v>
      </c>
      <c r="H150" s="199"/>
    </row>
    <row r="151" spans="1:8" ht="23.25" customHeight="1" x14ac:dyDescent="0.25">
      <c r="A151" s="196" t="s">
        <v>97</v>
      </c>
      <c r="B151" s="197"/>
      <c r="C151" s="179" t="s">
        <v>1089</v>
      </c>
      <c r="D151" s="179" t="s">
        <v>75</v>
      </c>
      <c r="E151" s="168">
        <v>55249175</v>
      </c>
      <c r="F151" s="168">
        <v>55249175</v>
      </c>
      <c r="G151" s="198">
        <v>55249175</v>
      </c>
      <c r="H151" s="199"/>
    </row>
    <row r="152" spans="1:8" ht="15" customHeight="1" x14ac:dyDescent="0.25">
      <c r="A152" s="196" t="s">
        <v>124</v>
      </c>
      <c r="B152" s="197"/>
      <c r="C152" s="179" t="s">
        <v>1089</v>
      </c>
      <c r="D152" s="179" t="s">
        <v>78</v>
      </c>
      <c r="E152" s="168">
        <v>51391125</v>
      </c>
      <c r="F152" s="168">
        <v>51391125</v>
      </c>
      <c r="G152" s="198">
        <v>51391125</v>
      </c>
      <c r="H152" s="199"/>
    </row>
    <row r="153" spans="1:8" ht="15" customHeight="1" x14ac:dyDescent="0.25">
      <c r="A153" s="196" t="s">
        <v>96</v>
      </c>
      <c r="B153" s="197"/>
      <c r="C153" s="179" t="s">
        <v>1089</v>
      </c>
      <c r="D153" s="179" t="s">
        <v>92</v>
      </c>
      <c r="E153" s="168">
        <v>1929025</v>
      </c>
      <c r="F153" s="168">
        <v>1929025</v>
      </c>
      <c r="G153" s="198">
        <v>1929025</v>
      </c>
      <c r="H153" s="199"/>
    </row>
    <row r="154" spans="1:8" ht="45.75" customHeight="1" x14ac:dyDescent="0.25">
      <c r="A154" s="196" t="s">
        <v>203</v>
      </c>
      <c r="B154" s="197"/>
      <c r="C154" s="179" t="s">
        <v>1089</v>
      </c>
      <c r="D154" s="179" t="s">
        <v>202</v>
      </c>
      <c r="E154" s="168">
        <v>1929025</v>
      </c>
      <c r="F154" s="168">
        <v>1929025</v>
      </c>
      <c r="G154" s="198">
        <v>1929025</v>
      </c>
      <c r="H154" s="199"/>
    </row>
    <row r="155" spans="1:8" ht="15" customHeight="1" x14ac:dyDescent="0.25">
      <c r="A155" s="196" t="s">
        <v>221</v>
      </c>
      <c r="B155" s="197"/>
      <c r="C155" s="179" t="s">
        <v>1089</v>
      </c>
      <c r="D155" s="179" t="s">
        <v>64</v>
      </c>
      <c r="E155" s="168">
        <v>1929025</v>
      </c>
      <c r="F155" s="168">
        <v>1929025</v>
      </c>
      <c r="G155" s="198">
        <v>1929025</v>
      </c>
      <c r="H155" s="199"/>
    </row>
    <row r="156" spans="1:8" ht="34.5" customHeight="1" x14ac:dyDescent="0.25">
      <c r="A156" s="196" t="s">
        <v>376</v>
      </c>
      <c r="B156" s="197"/>
      <c r="C156" s="179" t="s">
        <v>1089</v>
      </c>
      <c r="D156" s="179" t="s">
        <v>66</v>
      </c>
      <c r="E156" s="168">
        <v>1929025</v>
      </c>
      <c r="F156" s="168">
        <v>1929025</v>
      </c>
      <c r="G156" s="198">
        <v>1929025</v>
      </c>
      <c r="H156" s="199"/>
    </row>
    <row r="157" spans="1:8" ht="23.25" customHeight="1" x14ac:dyDescent="0.25">
      <c r="A157" s="196" t="s">
        <v>1090</v>
      </c>
      <c r="B157" s="197"/>
      <c r="C157" s="179" t="s">
        <v>1091</v>
      </c>
      <c r="D157" s="180"/>
      <c r="E157" s="168">
        <v>2278170</v>
      </c>
      <c r="F157" s="168">
        <v>0</v>
      </c>
      <c r="G157" s="198">
        <v>0</v>
      </c>
      <c r="H157" s="199"/>
    </row>
    <row r="158" spans="1:8" ht="45.75" customHeight="1" x14ac:dyDescent="0.25">
      <c r="A158" s="196" t="s">
        <v>1092</v>
      </c>
      <c r="B158" s="197"/>
      <c r="C158" s="179" t="s">
        <v>1093</v>
      </c>
      <c r="D158" s="180"/>
      <c r="E158" s="168">
        <v>2278170</v>
      </c>
      <c r="F158" s="168">
        <v>0</v>
      </c>
      <c r="G158" s="198">
        <v>0</v>
      </c>
      <c r="H158" s="199"/>
    </row>
    <row r="159" spans="1:8" ht="23.25" customHeight="1" x14ac:dyDescent="0.25">
      <c r="A159" s="196" t="s">
        <v>97</v>
      </c>
      <c r="B159" s="197"/>
      <c r="C159" s="179" t="s">
        <v>1093</v>
      </c>
      <c r="D159" s="179" t="s">
        <v>75</v>
      </c>
      <c r="E159" s="168">
        <v>2278170</v>
      </c>
      <c r="F159" s="168">
        <v>0</v>
      </c>
      <c r="G159" s="198">
        <v>0</v>
      </c>
      <c r="H159" s="199"/>
    </row>
    <row r="160" spans="1:8" ht="15" customHeight="1" x14ac:dyDescent="0.25">
      <c r="A160" s="196" t="s">
        <v>124</v>
      </c>
      <c r="B160" s="197"/>
      <c r="C160" s="179" t="s">
        <v>1093</v>
      </c>
      <c r="D160" s="179" t="s">
        <v>78</v>
      </c>
      <c r="E160" s="168">
        <v>2278170</v>
      </c>
      <c r="F160" s="168">
        <v>0</v>
      </c>
      <c r="G160" s="198">
        <v>0</v>
      </c>
      <c r="H160" s="199"/>
    </row>
    <row r="161" spans="1:8" ht="15" customHeight="1" x14ac:dyDescent="0.25">
      <c r="A161" s="196" t="s">
        <v>132</v>
      </c>
      <c r="B161" s="197"/>
      <c r="C161" s="179" t="s">
        <v>1099</v>
      </c>
      <c r="D161" s="179"/>
      <c r="E161" s="168">
        <v>20819700</v>
      </c>
      <c r="F161" s="168">
        <v>20819700</v>
      </c>
      <c r="G161" s="198">
        <v>20819700</v>
      </c>
      <c r="H161" s="199"/>
    </row>
    <row r="162" spans="1:8" ht="23.25" customHeight="1" x14ac:dyDescent="0.25">
      <c r="A162" s="196" t="s">
        <v>130</v>
      </c>
      <c r="B162" s="197"/>
      <c r="C162" s="179" t="s">
        <v>1100</v>
      </c>
      <c r="D162" s="180"/>
      <c r="E162" s="168">
        <v>20819700</v>
      </c>
      <c r="F162" s="168">
        <v>20819700</v>
      </c>
      <c r="G162" s="198">
        <v>20819700</v>
      </c>
      <c r="H162" s="199"/>
    </row>
    <row r="163" spans="1:8" ht="15" customHeight="1" x14ac:dyDescent="0.25">
      <c r="A163" s="196" t="s">
        <v>196</v>
      </c>
      <c r="B163" s="197"/>
      <c r="C163" s="179" t="s">
        <v>1101</v>
      </c>
      <c r="D163" s="180"/>
      <c r="E163" s="168">
        <v>1918000</v>
      </c>
      <c r="F163" s="168">
        <v>1918000</v>
      </c>
      <c r="G163" s="198">
        <v>1918000</v>
      </c>
      <c r="H163" s="199"/>
    </row>
    <row r="164" spans="1:8" ht="23.25" customHeight="1" x14ac:dyDescent="0.25">
      <c r="A164" s="196" t="s">
        <v>97</v>
      </c>
      <c r="B164" s="197"/>
      <c r="C164" s="179" t="s">
        <v>1101</v>
      </c>
      <c r="D164" s="179" t="s">
        <v>75</v>
      </c>
      <c r="E164" s="168">
        <v>1918000</v>
      </c>
      <c r="F164" s="168">
        <v>1918000</v>
      </c>
      <c r="G164" s="198">
        <v>1918000</v>
      </c>
      <c r="H164" s="199"/>
    </row>
    <row r="165" spans="1:8" ht="15" customHeight="1" x14ac:dyDescent="0.25">
      <c r="A165" s="196" t="s">
        <v>124</v>
      </c>
      <c r="B165" s="197"/>
      <c r="C165" s="179" t="s">
        <v>1101</v>
      </c>
      <c r="D165" s="179" t="s">
        <v>78</v>
      </c>
      <c r="E165" s="168">
        <v>1918000</v>
      </c>
      <c r="F165" s="168">
        <v>1918000</v>
      </c>
      <c r="G165" s="198">
        <v>1918000</v>
      </c>
      <c r="H165" s="199"/>
    </row>
    <row r="166" spans="1:8" ht="15" customHeight="1" x14ac:dyDescent="0.25">
      <c r="A166" s="196" t="s">
        <v>195</v>
      </c>
      <c r="B166" s="197"/>
      <c r="C166" s="179" t="s">
        <v>1102</v>
      </c>
      <c r="D166" s="180"/>
      <c r="E166" s="168">
        <v>18901700</v>
      </c>
      <c r="F166" s="168">
        <v>18901700</v>
      </c>
      <c r="G166" s="198">
        <v>18901700</v>
      </c>
      <c r="H166" s="199"/>
    </row>
    <row r="167" spans="1:8" ht="23.25" customHeight="1" x14ac:dyDescent="0.25">
      <c r="A167" s="196" t="s">
        <v>97</v>
      </c>
      <c r="B167" s="197"/>
      <c r="C167" s="179" t="s">
        <v>1102</v>
      </c>
      <c r="D167" s="179" t="s">
        <v>75</v>
      </c>
      <c r="E167" s="168">
        <v>18901700</v>
      </c>
      <c r="F167" s="168">
        <v>18901700</v>
      </c>
      <c r="G167" s="198">
        <v>18901700</v>
      </c>
      <c r="H167" s="199"/>
    </row>
    <row r="168" spans="1:8" ht="15" customHeight="1" x14ac:dyDescent="0.25">
      <c r="A168" s="196" t="s">
        <v>124</v>
      </c>
      <c r="B168" s="197"/>
      <c r="C168" s="179" t="s">
        <v>1102</v>
      </c>
      <c r="D168" s="179" t="s">
        <v>78</v>
      </c>
      <c r="E168" s="168">
        <v>18901700</v>
      </c>
      <c r="F168" s="168">
        <v>18901700</v>
      </c>
      <c r="G168" s="198">
        <v>18901700</v>
      </c>
      <c r="H168" s="199"/>
    </row>
    <row r="169" spans="1:8" ht="23.25" customHeight="1" x14ac:dyDescent="0.25">
      <c r="A169" s="213" t="s">
        <v>122</v>
      </c>
      <c r="B169" s="214"/>
      <c r="C169" s="166" t="s">
        <v>121</v>
      </c>
      <c r="D169" s="166"/>
      <c r="E169" s="172">
        <v>74212050</v>
      </c>
      <c r="F169" s="172">
        <v>74377050</v>
      </c>
      <c r="G169" s="215">
        <v>74503050</v>
      </c>
      <c r="H169" s="216"/>
    </row>
    <row r="170" spans="1:8" ht="15" customHeight="1" x14ac:dyDescent="0.25">
      <c r="A170" s="196" t="s">
        <v>295</v>
      </c>
      <c r="B170" s="197"/>
      <c r="C170" s="179" t="s">
        <v>294</v>
      </c>
      <c r="D170" s="179"/>
      <c r="E170" s="168">
        <v>29472000</v>
      </c>
      <c r="F170" s="168">
        <v>29472000</v>
      </c>
      <c r="G170" s="198">
        <v>29472000</v>
      </c>
      <c r="H170" s="199"/>
    </row>
    <row r="171" spans="1:8" ht="34.5" customHeight="1" x14ac:dyDescent="0.25">
      <c r="A171" s="196" t="s">
        <v>298</v>
      </c>
      <c r="B171" s="197"/>
      <c r="C171" s="179" t="s">
        <v>1051</v>
      </c>
      <c r="D171" s="180"/>
      <c r="E171" s="168">
        <v>29472000</v>
      </c>
      <c r="F171" s="168">
        <v>29472000</v>
      </c>
      <c r="G171" s="198">
        <v>29472000</v>
      </c>
      <c r="H171" s="199"/>
    </row>
    <row r="172" spans="1:8" ht="23.25" customHeight="1" x14ac:dyDescent="0.25">
      <c r="A172" s="196" t="s">
        <v>297</v>
      </c>
      <c r="B172" s="197"/>
      <c r="C172" s="179" t="s">
        <v>1052</v>
      </c>
      <c r="D172" s="180"/>
      <c r="E172" s="168">
        <v>29472000</v>
      </c>
      <c r="F172" s="168">
        <v>29472000</v>
      </c>
      <c r="G172" s="198">
        <v>29472000</v>
      </c>
      <c r="H172" s="199"/>
    </row>
    <row r="173" spans="1:8" ht="15" customHeight="1" x14ac:dyDescent="0.25">
      <c r="A173" s="196" t="s">
        <v>103</v>
      </c>
      <c r="B173" s="197"/>
      <c r="C173" s="179" t="s">
        <v>1052</v>
      </c>
      <c r="D173" s="179" t="s">
        <v>102</v>
      </c>
      <c r="E173" s="168">
        <v>29472000</v>
      </c>
      <c r="F173" s="168">
        <v>29472000</v>
      </c>
      <c r="G173" s="198">
        <v>29472000</v>
      </c>
      <c r="H173" s="199"/>
    </row>
    <row r="174" spans="1:8" ht="23.25" customHeight="1" x14ac:dyDescent="0.25">
      <c r="A174" s="196" t="s">
        <v>276</v>
      </c>
      <c r="B174" s="197"/>
      <c r="C174" s="179" t="s">
        <v>1052</v>
      </c>
      <c r="D174" s="179" t="s">
        <v>274</v>
      </c>
      <c r="E174" s="168">
        <v>29472000</v>
      </c>
      <c r="F174" s="168">
        <v>29472000</v>
      </c>
      <c r="G174" s="198">
        <v>29472000</v>
      </c>
      <c r="H174" s="199"/>
    </row>
    <row r="175" spans="1:8" ht="23.25" customHeight="1" x14ac:dyDescent="0.25">
      <c r="A175" s="196" t="s">
        <v>1041</v>
      </c>
      <c r="B175" s="197"/>
      <c r="C175" s="179" t="s">
        <v>120</v>
      </c>
      <c r="D175" s="179"/>
      <c r="E175" s="168">
        <v>30531050</v>
      </c>
      <c r="F175" s="168">
        <v>30531050</v>
      </c>
      <c r="G175" s="198">
        <v>30531050</v>
      </c>
      <c r="H175" s="199"/>
    </row>
    <row r="176" spans="1:8" ht="23.25" customHeight="1" x14ac:dyDescent="0.25">
      <c r="A176" s="196" t="s">
        <v>1042</v>
      </c>
      <c r="B176" s="197"/>
      <c r="C176" s="179" t="s">
        <v>119</v>
      </c>
      <c r="D176" s="180"/>
      <c r="E176" s="168">
        <v>30531050</v>
      </c>
      <c r="F176" s="168">
        <v>30531050</v>
      </c>
      <c r="G176" s="198">
        <v>30531050</v>
      </c>
      <c r="H176" s="199"/>
    </row>
    <row r="177" spans="1:8" ht="23.25" customHeight="1" x14ac:dyDescent="0.25">
      <c r="A177" s="196" t="s">
        <v>194</v>
      </c>
      <c r="B177" s="197"/>
      <c r="C177" s="179" t="s">
        <v>1043</v>
      </c>
      <c r="D177" s="180"/>
      <c r="E177" s="168">
        <v>30531050</v>
      </c>
      <c r="F177" s="168">
        <v>30531050</v>
      </c>
      <c r="G177" s="198">
        <v>30531050</v>
      </c>
      <c r="H177" s="199"/>
    </row>
    <row r="178" spans="1:8" ht="15" customHeight="1" x14ac:dyDescent="0.25">
      <c r="A178" s="196" t="s">
        <v>103</v>
      </c>
      <c r="B178" s="197"/>
      <c r="C178" s="179" t="s">
        <v>1043</v>
      </c>
      <c r="D178" s="179" t="s">
        <v>102</v>
      </c>
      <c r="E178" s="168">
        <v>16227800</v>
      </c>
      <c r="F178" s="168">
        <v>16227800</v>
      </c>
      <c r="G178" s="198">
        <v>16227800</v>
      </c>
      <c r="H178" s="199"/>
    </row>
    <row r="179" spans="1:8" ht="23.25" customHeight="1" x14ac:dyDescent="0.25">
      <c r="A179" s="196" t="s">
        <v>276</v>
      </c>
      <c r="B179" s="197"/>
      <c r="C179" s="179" t="s">
        <v>1043</v>
      </c>
      <c r="D179" s="179" t="s">
        <v>274</v>
      </c>
      <c r="E179" s="168">
        <v>16227800</v>
      </c>
      <c r="F179" s="168">
        <v>16227800</v>
      </c>
      <c r="G179" s="198">
        <v>16227800</v>
      </c>
      <c r="H179" s="199"/>
    </row>
    <row r="180" spans="1:8" ht="23.25" customHeight="1" x14ac:dyDescent="0.25">
      <c r="A180" s="196" t="s">
        <v>97</v>
      </c>
      <c r="B180" s="197"/>
      <c r="C180" s="179" t="s">
        <v>1043</v>
      </c>
      <c r="D180" s="179" t="s">
        <v>75</v>
      </c>
      <c r="E180" s="168">
        <v>14303250</v>
      </c>
      <c r="F180" s="168">
        <v>14303250</v>
      </c>
      <c r="G180" s="198">
        <v>14303250</v>
      </c>
      <c r="H180" s="199"/>
    </row>
    <row r="181" spans="1:8" ht="15" customHeight="1" x14ac:dyDescent="0.25">
      <c r="A181" s="196" t="s">
        <v>124</v>
      </c>
      <c r="B181" s="197"/>
      <c r="C181" s="179" t="s">
        <v>1043</v>
      </c>
      <c r="D181" s="179" t="s">
        <v>78</v>
      </c>
      <c r="E181" s="168">
        <v>14303250</v>
      </c>
      <c r="F181" s="168">
        <v>14303250</v>
      </c>
      <c r="G181" s="198">
        <v>14303250</v>
      </c>
      <c r="H181" s="199"/>
    </row>
    <row r="182" spans="1:8" ht="15" customHeight="1" x14ac:dyDescent="0.25">
      <c r="A182" s="196" t="s">
        <v>132</v>
      </c>
      <c r="B182" s="197"/>
      <c r="C182" s="179" t="s">
        <v>514</v>
      </c>
      <c r="D182" s="179"/>
      <c r="E182" s="168">
        <v>13909000</v>
      </c>
      <c r="F182" s="168">
        <v>14074000</v>
      </c>
      <c r="G182" s="198">
        <v>14200000</v>
      </c>
      <c r="H182" s="199"/>
    </row>
    <row r="183" spans="1:8" ht="45.75" customHeight="1" x14ac:dyDescent="0.25">
      <c r="A183" s="196" t="s">
        <v>856</v>
      </c>
      <c r="B183" s="197"/>
      <c r="C183" s="179" t="s">
        <v>857</v>
      </c>
      <c r="D183" s="180"/>
      <c r="E183" s="168">
        <v>13909000</v>
      </c>
      <c r="F183" s="168">
        <v>14074000</v>
      </c>
      <c r="G183" s="198">
        <v>14200000</v>
      </c>
      <c r="H183" s="199"/>
    </row>
    <row r="184" spans="1:8" ht="45.75" customHeight="1" x14ac:dyDescent="0.25">
      <c r="A184" s="196" t="s">
        <v>513</v>
      </c>
      <c r="B184" s="197"/>
      <c r="C184" s="179" t="s">
        <v>858</v>
      </c>
      <c r="D184" s="180"/>
      <c r="E184" s="168">
        <v>13909000</v>
      </c>
      <c r="F184" s="168">
        <v>14074000</v>
      </c>
      <c r="G184" s="198">
        <v>14200000</v>
      </c>
      <c r="H184" s="199"/>
    </row>
    <row r="185" spans="1:8" ht="45.75" customHeight="1" x14ac:dyDescent="0.25">
      <c r="A185" s="196" t="s">
        <v>111</v>
      </c>
      <c r="B185" s="197"/>
      <c r="C185" s="179" t="s">
        <v>858</v>
      </c>
      <c r="D185" s="179" t="s">
        <v>110</v>
      </c>
      <c r="E185" s="168">
        <v>11988000</v>
      </c>
      <c r="F185" s="168">
        <v>11988000</v>
      </c>
      <c r="G185" s="198">
        <v>11988000</v>
      </c>
      <c r="H185" s="199"/>
    </row>
    <row r="186" spans="1:8" ht="23.25" customHeight="1" x14ac:dyDescent="0.25">
      <c r="A186" s="196" t="s">
        <v>225</v>
      </c>
      <c r="B186" s="197"/>
      <c r="C186" s="179" t="s">
        <v>858</v>
      </c>
      <c r="D186" s="179" t="s">
        <v>222</v>
      </c>
      <c r="E186" s="168">
        <v>11988000</v>
      </c>
      <c r="F186" s="168">
        <v>11988000</v>
      </c>
      <c r="G186" s="198">
        <v>11988000</v>
      </c>
      <c r="H186" s="199"/>
    </row>
    <row r="187" spans="1:8" ht="23.25" customHeight="1" x14ac:dyDescent="0.25">
      <c r="A187" s="196" t="s">
        <v>107</v>
      </c>
      <c r="B187" s="197"/>
      <c r="C187" s="179" t="s">
        <v>858</v>
      </c>
      <c r="D187" s="179" t="s">
        <v>106</v>
      </c>
      <c r="E187" s="168">
        <v>1921000</v>
      </c>
      <c r="F187" s="168">
        <v>2086000</v>
      </c>
      <c r="G187" s="198">
        <v>2212000</v>
      </c>
      <c r="H187" s="199"/>
    </row>
    <row r="188" spans="1:8" ht="23.25" customHeight="1" x14ac:dyDescent="0.25">
      <c r="A188" s="196" t="s">
        <v>105</v>
      </c>
      <c r="B188" s="197"/>
      <c r="C188" s="179" t="s">
        <v>858</v>
      </c>
      <c r="D188" s="179" t="s">
        <v>104</v>
      </c>
      <c r="E188" s="168">
        <v>1921000</v>
      </c>
      <c r="F188" s="168">
        <v>2086000</v>
      </c>
      <c r="G188" s="198">
        <v>2212000</v>
      </c>
      <c r="H188" s="199"/>
    </row>
    <row r="189" spans="1:8" ht="23.25" customHeight="1" x14ac:dyDescent="0.25">
      <c r="A189" s="196" t="s">
        <v>267</v>
      </c>
      <c r="B189" s="197"/>
      <c r="C189" s="179" t="s">
        <v>1058</v>
      </c>
      <c r="D189" s="179"/>
      <c r="E189" s="168">
        <v>300000</v>
      </c>
      <c r="F189" s="168">
        <v>300000</v>
      </c>
      <c r="G189" s="198">
        <v>300000</v>
      </c>
      <c r="H189" s="199"/>
    </row>
    <row r="190" spans="1:8" ht="23.25" customHeight="1" x14ac:dyDescent="0.25">
      <c r="A190" s="196" t="s">
        <v>1059</v>
      </c>
      <c r="B190" s="197"/>
      <c r="C190" s="179" t="s">
        <v>1060</v>
      </c>
      <c r="D190" s="180"/>
      <c r="E190" s="168">
        <v>300000</v>
      </c>
      <c r="F190" s="168">
        <v>300000</v>
      </c>
      <c r="G190" s="198">
        <v>300000</v>
      </c>
      <c r="H190" s="199"/>
    </row>
    <row r="191" spans="1:8" ht="23.25" customHeight="1" x14ac:dyDescent="0.25">
      <c r="A191" s="196" t="s">
        <v>266</v>
      </c>
      <c r="B191" s="197"/>
      <c r="C191" s="179" t="s">
        <v>1061</v>
      </c>
      <c r="D191" s="180"/>
      <c r="E191" s="168">
        <v>300000</v>
      </c>
      <c r="F191" s="168">
        <v>300000</v>
      </c>
      <c r="G191" s="198">
        <v>300000</v>
      </c>
      <c r="H191" s="199"/>
    </row>
    <row r="192" spans="1:8" ht="23.25" customHeight="1" x14ac:dyDescent="0.25">
      <c r="A192" s="196" t="s">
        <v>97</v>
      </c>
      <c r="B192" s="197"/>
      <c r="C192" s="179" t="s">
        <v>1061</v>
      </c>
      <c r="D192" s="179" t="s">
        <v>75</v>
      </c>
      <c r="E192" s="168">
        <v>300000</v>
      </c>
      <c r="F192" s="168">
        <v>300000</v>
      </c>
      <c r="G192" s="198">
        <v>300000</v>
      </c>
      <c r="H192" s="199"/>
    </row>
    <row r="193" spans="1:8" ht="45.75" customHeight="1" x14ac:dyDescent="0.25">
      <c r="A193" s="196" t="s">
        <v>203</v>
      </c>
      <c r="B193" s="197"/>
      <c r="C193" s="179" t="s">
        <v>1061</v>
      </c>
      <c r="D193" s="179" t="s">
        <v>202</v>
      </c>
      <c r="E193" s="168">
        <v>300000</v>
      </c>
      <c r="F193" s="168">
        <v>300000</v>
      </c>
      <c r="G193" s="198">
        <v>300000</v>
      </c>
      <c r="H193" s="199"/>
    </row>
    <row r="194" spans="1:8" ht="15" customHeight="1" x14ac:dyDescent="0.25">
      <c r="A194" s="213" t="s">
        <v>118</v>
      </c>
      <c r="B194" s="214"/>
      <c r="C194" s="166" t="s">
        <v>117</v>
      </c>
      <c r="D194" s="166"/>
      <c r="E194" s="172">
        <v>487095700</v>
      </c>
      <c r="F194" s="172">
        <v>487095700</v>
      </c>
      <c r="G194" s="215">
        <v>487671820</v>
      </c>
      <c r="H194" s="216"/>
    </row>
    <row r="195" spans="1:8" ht="15" customHeight="1" x14ac:dyDescent="0.25">
      <c r="A195" s="196" t="s">
        <v>116</v>
      </c>
      <c r="B195" s="197"/>
      <c r="C195" s="179" t="s">
        <v>115</v>
      </c>
      <c r="D195" s="179"/>
      <c r="E195" s="168">
        <v>285095700</v>
      </c>
      <c r="F195" s="168">
        <v>285095700</v>
      </c>
      <c r="G195" s="198">
        <v>285671820</v>
      </c>
      <c r="H195" s="199"/>
    </row>
    <row r="196" spans="1:8" ht="34.5" customHeight="1" x14ac:dyDescent="0.25">
      <c r="A196" s="196" t="s">
        <v>114</v>
      </c>
      <c r="B196" s="197"/>
      <c r="C196" s="179" t="s">
        <v>113</v>
      </c>
      <c r="D196" s="180"/>
      <c r="E196" s="168">
        <v>285095700</v>
      </c>
      <c r="F196" s="168">
        <v>285095700</v>
      </c>
      <c r="G196" s="198">
        <v>285095700</v>
      </c>
      <c r="H196" s="199"/>
    </row>
    <row r="197" spans="1:8" ht="23.25" customHeight="1" x14ac:dyDescent="0.25">
      <c r="A197" s="196" t="s">
        <v>112</v>
      </c>
      <c r="B197" s="197"/>
      <c r="C197" s="179" t="s">
        <v>100</v>
      </c>
      <c r="D197" s="180"/>
      <c r="E197" s="168">
        <v>20095700</v>
      </c>
      <c r="F197" s="168">
        <v>20095700</v>
      </c>
      <c r="G197" s="198">
        <v>20095700</v>
      </c>
      <c r="H197" s="199"/>
    </row>
    <row r="198" spans="1:8" ht="45.75" customHeight="1" x14ac:dyDescent="0.25">
      <c r="A198" s="196" t="s">
        <v>111</v>
      </c>
      <c r="B198" s="197"/>
      <c r="C198" s="179" t="s">
        <v>100</v>
      </c>
      <c r="D198" s="179" t="s">
        <v>110</v>
      </c>
      <c r="E198" s="168">
        <v>4067700</v>
      </c>
      <c r="F198" s="168">
        <v>4067700</v>
      </c>
      <c r="G198" s="198">
        <v>4067700</v>
      </c>
      <c r="H198" s="199"/>
    </row>
    <row r="199" spans="1:8" ht="15" customHeight="1" x14ac:dyDescent="0.25">
      <c r="A199" s="196" t="s">
        <v>109</v>
      </c>
      <c r="B199" s="197"/>
      <c r="C199" s="179" t="s">
        <v>100</v>
      </c>
      <c r="D199" s="179" t="s">
        <v>108</v>
      </c>
      <c r="E199" s="168">
        <v>4067700</v>
      </c>
      <c r="F199" s="168">
        <v>4067700</v>
      </c>
      <c r="G199" s="198">
        <v>4067700</v>
      </c>
      <c r="H199" s="199"/>
    </row>
    <row r="200" spans="1:8" ht="23.25" customHeight="1" x14ac:dyDescent="0.25">
      <c r="A200" s="196" t="s">
        <v>107</v>
      </c>
      <c r="B200" s="197"/>
      <c r="C200" s="179" t="s">
        <v>100</v>
      </c>
      <c r="D200" s="179" t="s">
        <v>106</v>
      </c>
      <c r="E200" s="168">
        <v>14528000</v>
      </c>
      <c r="F200" s="168">
        <v>14528000</v>
      </c>
      <c r="G200" s="198">
        <v>14528000</v>
      </c>
      <c r="H200" s="199"/>
    </row>
    <row r="201" spans="1:8" ht="23.25" customHeight="1" x14ac:dyDescent="0.25">
      <c r="A201" s="196" t="s">
        <v>105</v>
      </c>
      <c r="B201" s="197"/>
      <c r="C201" s="179" t="s">
        <v>100</v>
      </c>
      <c r="D201" s="179" t="s">
        <v>104</v>
      </c>
      <c r="E201" s="168">
        <v>14528000</v>
      </c>
      <c r="F201" s="168">
        <v>14528000</v>
      </c>
      <c r="G201" s="198">
        <v>14528000</v>
      </c>
      <c r="H201" s="199"/>
    </row>
    <row r="202" spans="1:8" ht="15" customHeight="1" x14ac:dyDescent="0.25">
      <c r="A202" s="196" t="s">
        <v>103</v>
      </c>
      <c r="B202" s="197"/>
      <c r="C202" s="179" t="s">
        <v>100</v>
      </c>
      <c r="D202" s="179" t="s">
        <v>102</v>
      </c>
      <c r="E202" s="168">
        <v>1500000</v>
      </c>
      <c r="F202" s="168">
        <v>1500000</v>
      </c>
      <c r="G202" s="198">
        <v>1500000</v>
      </c>
      <c r="H202" s="199"/>
    </row>
    <row r="203" spans="1:8" ht="15" customHeight="1" x14ac:dyDescent="0.25">
      <c r="A203" s="196" t="s">
        <v>101</v>
      </c>
      <c r="B203" s="197"/>
      <c r="C203" s="179" t="s">
        <v>100</v>
      </c>
      <c r="D203" s="179" t="s">
        <v>99</v>
      </c>
      <c r="E203" s="168">
        <v>1500000</v>
      </c>
      <c r="F203" s="168">
        <v>1500000</v>
      </c>
      <c r="G203" s="198">
        <v>1500000</v>
      </c>
      <c r="H203" s="199"/>
    </row>
    <row r="204" spans="1:8" ht="34.5" customHeight="1" x14ac:dyDescent="0.25">
      <c r="A204" s="196" t="s">
        <v>98</v>
      </c>
      <c r="B204" s="197"/>
      <c r="C204" s="179" t="s">
        <v>93</v>
      </c>
      <c r="D204" s="180"/>
      <c r="E204" s="168">
        <v>265000000</v>
      </c>
      <c r="F204" s="168">
        <v>265000000</v>
      </c>
      <c r="G204" s="198">
        <v>265000000</v>
      </c>
      <c r="H204" s="199"/>
    </row>
    <row r="205" spans="1:8" ht="23.25" customHeight="1" x14ac:dyDescent="0.25">
      <c r="A205" s="196" t="s">
        <v>97</v>
      </c>
      <c r="B205" s="197"/>
      <c r="C205" s="179" t="s">
        <v>93</v>
      </c>
      <c r="D205" s="179" t="s">
        <v>75</v>
      </c>
      <c r="E205" s="168">
        <v>265000000</v>
      </c>
      <c r="F205" s="168">
        <v>265000000</v>
      </c>
      <c r="G205" s="198">
        <v>265000000</v>
      </c>
      <c r="H205" s="199"/>
    </row>
    <row r="206" spans="1:8" ht="15" customHeight="1" x14ac:dyDescent="0.25">
      <c r="A206" s="196" t="s">
        <v>124</v>
      </c>
      <c r="B206" s="197"/>
      <c r="C206" s="179" t="s">
        <v>93</v>
      </c>
      <c r="D206" s="179" t="s">
        <v>78</v>
      </c>
      <c r="E206" s="168">
        <v>85000000</v>
      </c>
      <c r="F206" s="168">
        <v>85000000</v>
      </c>
      <c r="G206" s="198">
        <v>85000000</v>
      </c>
      <c r="H206" s="199"/>
    </row>
    <row r="207" spans="1:8" ht="15" customHeight="1" x14ac:dyDescent="0.25">
      <c r="A207" s="196" t="s">
        <v>96</v>
      </c>
      <c r="B207" s="197"/>
      <c r="C207" s="179" t="s">
        <v>93</v>
      </c>
      <c r="D207" s="179" t="s">
        <v>92</v>
      </c>
      <c r="E207" s="168">
        <v>180000000</v>
      </c>
      <c r="F207" s="168">
        <v>180000000</v>
      </c>
      <c r="G207" s="198">
        <v>180000000</v>
      </c>
      <c r="H207" s="199"/>
    </row>
    <row r="208" spans="1:8" ht="23.25" customHeight="1" x14ac:dyDescent="0.25">
      <c r="A208" s="196" t="s">
        <v>1126</v>
      </c>
      <c r="B208" s="197"/>
      <c r="C208" s="179" t="s">
        <v>1127</v>
      </c>
      <c r="D208" s="180"/>
      <c r="E208" s="168">
        <v>0</v>
      </c>
      <c r="F208" s="168">
        <v>0</v>
      </c>
      <c r="G208" s="198">
        <v>576120</v>
      </c>
      <c r="H208" s="199"/>
    </row>
    <row r="209" spans="1:8" ht="34.5" customHeight="1" x14ac:dyDescent="0.25">
      <c r="A209" s="196" t="s">
        <v>1128</v>
      </c>
      <c r="B209" s="197"/>
      <c r="C209" s="179" t="s">
        <v>1129</v>
      </c>
      <c r="D209" s="180"/>
      <c r="E209" s="168">
        <v>0</v>
      </c>
      <c r="F209" s="168">
        <v>0</v>
      </c>
      <c r="G209" s="198">
        <v>576120</v>
      </c>
      <c r="H209" s="199"/>
    </row>
    <row r="210" spans="1:8" ht="23.25" customHeight="1" x14ac:dyDescent="0.25">
      <c r="A210" s="196" t="s">
        <v>107</v>
      </c>
      <c r="B210" s="197"/>
      <c r="C210" s="179" t="s">
        <v>1129</v>
      </c>
      <c r="D210" s="179" t="s">
        <v>106</v>
      </c>
      <c r="E210" s="168">
        <v>0</v>
      </c>
      <c r="F210" s="168">
        <v>0</v>
      </c>
      <c r="G210" s="198">
        <v>576120</v>
      </c>
      <c r="H210" s="199"/>
    </row>
    <row r="211" spans="1:8" ht="23.25" customHeight="1" x14ac:dyDescent="0.25">
      <c r="A211" s="196" t="s">
        <v>105</v>
      </c>
      <c r="B211" s="197"/>
      <c r="C211" s="179" t="s">
        <v>1129</v>
      </c>
      <c r="D211" s="179" t="s">
        <v>104</v>
      </c>
      <c r="E211" s="168">
        <v>0</v>
      </c>
      <c r="F211" s="168">
        <v>0</v>
      </c>
      <c r="G211" s="198">
        <v>576120</v>
      </c>
      <c r="H211" s="199"/>
    </row>
    <row r="212" spans="1:8" ht="15" customHeight="1" x14ac:dyDescent="0.25">
      <c r="A212" s="196" t="s">
        <v>125</v>
      </c>
      <c r="B212" s="197"/>
      <c r="C212" s="179" t="s">
        <v>1130</v>
      </c>
      <c r="D212" s="179"/>
      <c r="E212" s="168">
        <v>202000000</v>
      </c>
      <c r="F212" s="168">
        <v>202000000</v>
      </c>
      <c r="G212" s="198">
        <v>202000000</v>
      </c>
      <c r="H212" s="199"/>
    </row>
    <row r="213" spans="1:8" ht="23.25" customHeight="1" x14ac:dyDescent="0.25">
      <c r="A213" s="196" t="s">
        <v>1131</v>
      </c>
      <c r="B213" s="197"/>
      <c r="C213" s="179" t="s">
        <v>1132</v>
      </c>
      <c r="D213" s="180"/>
      <c r="E213" s="168">
        <v>202000000</v>
      </c>
      <c r="F213" s="168">
        <v>202000000</v>
      </c>
      <c r="G213" s="198">
        <v>202000000</v>
      </c>
      <c r="H213" s="199"/>
    </row>
    <row r="214" spans="1:8" ht="34.5" customHeight="1" x14ac:dyDescent="0.25">
      <c r="A214" s="196" t="s">
        <v>1133</v>
      </c>
      <c r="B214" s="197"/>
      <c r="C214" s="179" t="s">
        <v>1134</v>
      </c>
      <c r="D214" s="180"/>
      <c r="E214" s="168">
        <v>202000000</v>
      </c>
      <c r="F214" s="168">
        <v>202000000</v>
      </c>
      <c r="G214" s="198">
        <v>202000000</v>
      </c>
      <c r="H214" s="199"/>
    </row>
    <row r="215" spans="1:8" ht="23.25" customHeight="1" x14ac:dyDescent="0.25">
      <c r="A215" s="196" t="s">
        <v>97</v>
      </c>
      <c r="B215" s="197"/>
      <c r="C215" s="179" t="s">
        <v>1134</v>
      </c>
      <c r="D215" s="179" t="s">
        <v>75</v>
      </c>
      <c r="E215" s="168">
        <v>202000000</v>
      </c>
      <c r="F215" s="168">
        <v>202000000</v>
      </c>
      <c r="G215" s="198">
        <v>202000000</v>
      </c>
      <c r="H215" s="199"/>
    </row>
    <row r="216" spans="1:8" ht="15" customHeight="1" x14ac:dyDescent="0.25">
      <c r="A216" s="196" t="s">
        <v>124</v>
      </c>
      <c r="B216" s="197"/>
      <c r="C216" s="179" t="s">
        <v>1134</v>
      </c>
      <c r="D216" s="179" t="s">
        <v>78</v>
      </c>
      <c r="E216" s="168">
        <v>147000000</v>
      </c>
      <c r="F216" s="168">
        <v>147000000</v>
      </c>
      <c r="G216" s="198">
        <v>147000000</v>
      </c>
      <c r="H216" s="199"/>
    </row>
    <row r="217" spans="1:8" ht="15" customHeight="1" x14ac:dyDescent="0.25">
      <c r="A217" s="196" t="s">
        <v>96</v>
      </c>
      <c r="B217" s="197"/>
      <c r="C217" s="179" t="s">
        <v>1134</v>
      </c>
      <c r="D217" s="179" t="s">
        <v>92</v>
      </c>
      <c r="E217" s="168">
        <v>55000000</v>
      </c>
      <c r="F217" s="168">
        <v>55000000</v>
      </c>
      <c r="G217" s="198">
        <v>55000000</v>
      </c>
      <c r="H217" s="199"/>
    </row>
    <row r="218" spans="1:8" ht="23.25" customHeight="1" x14ac:dyDescent="0.25">
      <c r="A218" s="213" t="s">
        <v>449</v>
      </c>
      <c r="B218" s="214"/>
      <c r="C218" s="166" t="s">
        <v>448</v>
      </c>
      <c r="D218" s="166"/>
      <c r="E218" s="172">
        <v>8889000</v>
      </c>
      <c r="F218" s="172">
        <v>14784000</v>
      </c>
      <c r="G218" s="215">
        <v>14784000</v>
      </c>
      <c r="H218" s="216"/>
    </row>
    <row r="219" spans="1:8" ht="23.25" customHeight="1" x14ac:dyDescent="0.25">
      <c r="A219" s="196" t="s">
        <v>447</v>
      </c>
      <c r="B219" s="197"/>
      <c r="C219" s="179" t="s">
        <v>446</v>
      </c>
      <c r="D219" s="179"/>
      <c r="E219" s="168">
        <v>0</v>
      </c>
      <c r="F219" s="168">
        <v>1100000</v>
      </c>
      <c r="G219" s="198">
        <v>1100000</v>
      </c>
      <c r="H219" s="199"/>
    </row>
    <row r="220" spans="1:8" ht="34.5" customHeight="1" x14ac:dyDescent="0.25">
      <c r="A220" s="196" t="s">
        <v>920</v>
      </c>
      <c r="B220" s="197"/>
      <c r="C220" s="179" t="s">
        <v>921</v>
      </c>
      <c r="D220" s="180"/>
      <c r="E220" s="168">
        <v>0</v>
      </c>
      <c r="F220" s="168">
        <v>1100000</v>
      </c>
      <c r="G220" s="198">
        <v>1100000</v>
      </c>
      <c r="H220" s="199"/>
    </row>
    <row r="221" spans="1:8" ht="23.25" customHeight="1" x14ac:dyDescent="0.25">
      <c r="A221" s="196" t="s">
        <v>445</v>
      </c>
      <c r="B221" s="197"/>
      <c r="C221" s="179" t="s">
        <v>922</v>
      </c>
      <c r="D221" s="180"/>
      <c r="E221" s="168">
        <v>0</v>
      </c>
      <c r="F221" s="168">
        <v>1100000</v>
      </c>
      <c r="G221" s="198">
        <v>1100000</v>
      </c>
      <c r="H221" s="199"/>
    </row>
    <row r="222" spans="1:8" ht="23.25" customHeight="1" x14ac:dyDescent="0.25">
      <c r="A222" s="196" t="s">
        <v>107</v>
      </c>
      <c r="B222" s="197"/>
      <c r="C222" s="179" t="s">
        <v>922</v>
      </c>
      <c r="D222" s="179" t="s">
        <v>106</v>
      </c>
      <c r="E222" s="168">
        <v>0</v>
      </c>
      <c r="F222" s="168">
        <v>1100000</v>
      </c>
      <c r="G222" s="198">
        <v>1100000</v>
      </c>
      <c r="H222" s="199"/>
    </row>
    <row r="223" spans="1:8" ht="23.25" customHeight="1" x14ac:dyDescent="0.25">
      <c r="A223" s="196" t="s">
        <v>105</v>
      </c>
      <c r="B223" s="197"/>
      <c r="C223" s="179" t="s">
        <v>922</v>
      </c>
      <c r="D223" s="179" t="s">
        <v>104</v>
      </c>
      <c r="E223" s="168">
        <v>0</v>
      </c>
      <c r="F223" s="168">
        <v>1100000</v>
      </c>
      <c r="G223" s="198">
        <v>1100000</v>
      </c>
      <c r="H223" s="199"/>
    </row>
    <row r="224" spans="1:8" ht="23.25" customHeight="1" x14ac:dyDescent="0.25">
      <c r="A224" s="196" t="s">
        <v>923</v>
      </c>
      <c r="B224" s="197"/>
      <c r="C224" s="179" t="s">
        <v>444</v>
      </c>
      <c r="D224" s="179"/>
      <c r="E224" s="168">
        <v>4000000</v>
      </c>
      <c r="F224" s="168">
        <v>8690000</v>
      </c>
      <c r="G224" s="198">
        <v>8690000</v>
      </c>
      <c r="H224" s="199"/>
    </row>
    <row r="225" spans="1:8" ht="23.25" customHeight="1" x14ac:dyDescent="0.25">
      <c r="A225" s="196" t="s">
        <v>710</v>
      </c>
      <c r="B225" s="197"/>
      <c r="C225" s="179" t="s">
        <v>443</v>
      </c>
      <c r="D225" s="180"/>
      <c r="E225" s="168">
        <v>4000000</v>
      </c>
      <c r="F225" s="168">
        <v>8690000</v>
      </c>
      <c r="G225" s="198">
        <v>8690000</v>
      </c>
      <c r="H225" s="199"/>
    </row>
    <row r="226" spans="1:8" ht="23.25" customHeight="1" x14ac:dyDescent="0.25">
      <c r="A226" s="196" t="s">
        <v>442</v>
      </c>
      <c r="B226" s="197"/>
      <c r="C226" s="179" t="s">
        <v>441</v>
      </c>
      <c r="D226" s="180"/>
      <c r="E226" s="168">
        <v>4000000</v>
      </c>
      <c r="F226" s="168">
        <v>8690000</v>
      </c>
      <c r="G226" s="198">
        <v>8690000</v>
      </c>
      <c r="H226" s="199"/>
    </row>
    <row r="227" spans="1:8" ht="23.25" customHeight="1" x14ac:dyDescent="0.25">
      <c r="A227" s="196" t="s">
        <v>107</v>
      </c>
      <c r="B227" s="197"/>
      <c r="C227" s="179" t="s">
        <v>441</v>
      </c>
      <c r="D227" s="179" t="s">
        <v>106</v>
      </c>
      <c r="E227" s="168">
        <v>4000000</v>
      </c>
      <c r="F227" s="168">
        <v>8690000</v>
      </c>
      <c r="G227" s="198">
        <v>8690000</v>
      </c>
      <c r="H227" s="199"/>
    </row>
    <row r="228" spans="1:8" ht="23.25" customHeight="1" x14ac:dyDescent="0.25">
      <c r="A228" s="196" t="s">
        <v>105</v>
      </c>
      <c r="B228" s="197"/>
      <c r="C228" s="179" t="s">
        <v>441</v>
      </c>
      <c r="D228" s="179" t="s">
        <v>104</v>
      </c>
      <c r="E228" s="168">
        <v>4000000</v>
      </c>
      <c r="F228" s="168">
        <v>8690000</v>
      </c>
      <c r="G228" s="198">
        <v>8690000</v>
      </c>
      <c r="H228" s="199"/>
    </row>
    <row r="229" spans="1:8" ht="34.5" customHeight="1" x14ac:dyDescent="0.25">
      <c r="A229" s="196" t="s">
        <v>859</v>
      </c>
      <c r="B229" s="197"/>
      <c r="C229" s="179" t="s">
        <v>440</v>
      </c>
      <c r="D229" s="179"/>
      <c r="E229" s="168">
        <v>4889000</v>
      </c>
      <c r="F229" s="168">
        <v>4994000</v>
      </c>
      <c r="G229" s="198">
        <v>4994000</v>
      </c>
      <c r="H229" s="199"/>
    </row>
    <row r="230" spans="1:8" ht="23.25" customHeight="1" x14ac:dyDescent="0.25">
      <c r="A230" s="196" t="s">
        <v>860</v>
      </c>
      <c r="B230" s="197"/>
      <c r="C230" s="179" t="s">
        <v>439</v>
      </c>
      <c r="D230" s="180"/>
      <c r="E230" s="168">
        <v>4889000</v>
      </c>
      <c r="F230" s="168">
        <v>4994000</v>
      </c>
      <c r="G230" s="198">
        <v>4994000</v>
      </c>
      <c r="H230" s="199"/>
    </row>
    <row r="231" spans="1:8" ht="34.5" customHeight="1" x14ac:dyDescent="0.25">
      <c r="A231" s="196" t="s">
        <v>861</v>
      </c>
      <c r="B231" s="197"/>
      <c r="C231" s="179" t="s">
        <v>438</v>
      </c>
      <c r="D231" s="180"/>
      <c r="E231" s="168">
        <v>4789000</v>
      </c>
      <c r="F231" s="168">
        <v>4789000</v>
      </c>
      <c r="G231" s="198">
        <v>4789000</v>
      </c>
      <c r="H231" s="199"/>
    </row>
    <row r="232" spans="1:8" ht="45.75" customHeight="1" x14ac:dyDescent="0.25">
      <c r="A232" s="196" t="s">
        <v>111</v>
      </c>
      <c r="B232" s="197"/>
      <c r="C232" s="179" t="s">
        <v>438</v>
      </c>
      <c r="D232" s="179" t="s">
        <v>110</v>
      </c>
      <c r="E232" s="168">
        <v>1332000</v>
      </c>
      <c r="F232" s="168">
        <v>1332000</v>
      </c>
      <c r="G232" s="198">
        <v>1332000</v>
      </c>
      <c r="H232" s="199"/>
    </row>
    <row r="233" spans="1:8" ht="23.25" customHeight="1" x14ac:dyDescent="0.25">
      <c r="A233" s="196" t="s">
        <v>225</v>
      </c>
      <c r="B233" s="197"/>
      <c r="C233" s="179" t="s">
        <v>438</v>
      </c>
      <c r="D233" s="179" t="s">
        <v>222</v>
      </c>
      <c r="E233" s="168">
        <v>1332000</v>
      </c>
      <c r="F233" s="168">
        <v>1332000</v>
      </c>
      <c r="G233" s="198">
        <v>1332000</v>
      </c>
      <c r="H233" s="199"/>
    </row>
    <row r="234" spans="1:8" ht="23.25" customHeight="1" x14ac:dyDescent="0.25">
      <c r="A234" s="196" t="s">
        <v>107</v>
      </c>
      <c r="B234" s="197"/>
      <c r="C234" s="179" t="s">
        <v>438</v>
      </c>
      <c r="D234" s="179" t="s">
        <v>106</v>
      </c>
      <c r="E234" s="168">
        <v>3457000</v>
      </c>
      <c r="F234" s="168">
        <v>3457000</v>
      </c>
      <c r="G234" s="198">
        <v>3457000</v>
      </c>
      <c r="H234" s="199"/>
    </row>
    <row r="235" spans="1:8" ht="23.25" customHeight="1" x14ac:dyDescent="0.25">
      <c r="A235" s="196" t="s">
        <v>105</v>
      </c>
      <c r="B235" s="197"/>
      <c r="C235" s="179" t="s">
        <v>438</v>
      </c>
      <c r="D235" s="179" t="s">
        <v>104</v>
      </c>
      <c r="E235" s="168">
        <v>3457000</v>
      </c>
      <c r="F235" s="168">
        <v>3457000</v>
      </c>
      <c r="G235" s="198">
        <v>3457000</v>
      </c>
      <c r="H235" s="199"/>
    </row>
    <row r="236" spans="1:8" ht="45.75" customHeight="1" x14ac:dyDescent="0.25">
      <c r="A236" s="196" t="s">
        <v>924</v>
      </c>
      <c r="B236" s="197"/>
      <c r="C236" s="179" t="s">
        <v>667</v>
      </c>
      <c r="D236" s="180"/>
      <c r="E236" s="168">
        <v>100000</v>
      </c>
      <c r="F236" s="168">
        <v>205000</v>
      </c>
      <c r="G236" s="198">
        <v>205000</v>
      </c>
      <c r="H236" s="199"/>
    </row>
    <row r="237" spans="1:8" ht="23.25" customHeight="1" x14ac:dyDescent="0.25">
      <c r="A237" s="196" t="s">
        <v>107</v>
      </c>
      <c r="B237" s="197"/>
      <c r="C237" s="179" t="s">
        <v>667</v>
      </c>
      <c r="D237" s="179" t="s">
        <v>106</v>
      </c>
      <c r="E237" s="168">
        <v>100000</v>
      </c>
      <c r="F237" s="168">
        <v>205000</v>
      </c>
      <c r="G237" s="198">
        <v>205000</v>
      </c>
      <c r="H237" s="199"/>
    </row>
    <row r="238" spans="1:8" ht="23.25" customHeight="1" x14ac:dyDescent="0.25">
      <c r="A238" s="196" t="s">
        <v>105</v>
      </c>
      <c r="B238" s="197"/>
      <c r="C238" s="179" t="s">
        <v>667</v>
      </c>
      <c r="D238" s="179" t="s">
        <v>104</v>
      </c>
      <c r="E238" s="168">
        <v>100000</v>
      </c>
      <c r="F238" s="168">
        <v>205000</v>
      </c>
      <c r="G238" s="198">
        <v>205000</v>
      </c>
      <c r="H238" s="199"/>
    </row>
    <row r="239" spans="1:8" ht="23.25" customHeight="1" x14ac:dyDescent="0.25">
      <c r="A239" s="213" t="s">
        <v>330</v>
      </c>
      <c r="B239" s="214"/>
      <c r="C239" s="166" t="s">
        <v>329</v>
      </c>
      <c r="D239" s="166"/>
      <c r="E239" s="172">
        <v>19117830</v>
      </c>
      <c r="F239" s="172">
        <v>19117830</v>
      </c>
      <c r="G239" s="215">
        <v>19117830</v>
      </c>
      <c r="H239" s="216"/>
    </row>
    <row r="240" spans="1:8" ht="15" customHeight="1" x14ac:dyDescent="0.25">
      <c r="A240" s="196" t="s">
        <v>345</v>
      </c>
      <c r="B240" s="197"/>
      <c r="C240" s="179" t="s">
        <v>344</v>
      </c>
      <c r="D240" s="179"/>
      <c r="E240" s="168">
        <v>850000</v>
      </c>
      <c r="F240" s="168">
        <v>850000</v>
      </c>
      <c r="G240" s="198">
        <v>850000</v>
      </c>
      <c r="H240" s="199"/>
    </row>
    <row r="241" spans="1:8" ht="23.25" customHeight="1" x14ac:dyDescent="0.25">
      <c r="A241" s="196" t="s">
        <v>343</v>
      </c>
      <c r="B241" s="197"/>
      <c r="C241" s="179" t="s">
        <v>342</v>
      </c>
      <c r="D241" s="180"/>
      <c r="E241" s="168">
        <v>850000</v>
      </c>
      <c r="F241" s="168">
        <v>850000</v>
      </c>
      <c r="G241" s="198">
        <v>850000</v>
      </c>
      <c r="H241" s="199"/>
    </row>
    <row r="242" spans="1:8" ht="23.25" customHeight="1" x14ac:dyDescent="0.25">
      <c r="A242" s="196" t="s">
        <v>340</v>
      </c>
      <c r="B242" s="197"/>
      <c r="C242" s="179" t="s">
        <v>341</v>
      </c>
      <c r="D242" s="180"/>
      <c r="E242" s="168">
        <v>850000</v>
      </c>
      <c r="F242" s="168">
        <v>850000</v>
      </c>
      <c r="G242" s="198">
        <v>850000</v>
      </c>
      <c r="H242" s="199"/>
    </row>
    <row r="243" spans="1:8" ht="23.25" customHeight="1" x14ac:dyDescent="0.25">
      <c r="A243" s="196" t="s">
        <v>107</v>
      </c>
      <c r="B243" s="197"/>
      <c r="C243" s="179" t="s">
        <v>341</v>
      </c>
      <c r="D243" s="179" t="s">
        <v>106</v>
      </c>
      <c r="E243" s="168">
        <v>850000</v>
      </c>
      <c r="F243" s="168">
        <v>850000</v>
      </c>
      <c r="G243" s="198">
        <v>850000</v>
      </c>
      <c r="H243" s="199"/>
    </row>
    <row r="244" spans="1:8" ht="23.25" customHeight="1" x14ac:dyDescent="0.25">
      <c r="A244" s="196" t="s">
        <v>105</v>
      </c>
      <c r="B244" s="197"/>
      <c r="C244" s="179" t="s">
        <v>341</v>
      </c>
      <c r="D244" s="179" t="s">
        <v>104</v>
      </c>
      <c r="E244" s="168">
        <v>850000</v>
      </c>
      <c r="F244" s="168">
        <v>850000</v>
      </c>
      <c r="G244" s="198">
        <v>850000</v>
      </c>
      <c r="H244" s="199"/>
    </row>
    <row r="245" spans="1:8" ht="15" customHeight="1" x14ac:dyDescent="0.25">
      <c r="A245" s="196" t="s">
        <v>339</v>
      </c>
      <c r="B245" s="197"/>
      <c r="C245" s="179" t="s">
        <v>338</v>
      </c>
      <c r="D245" s="179"/>
      <c r="E245" s="168">
        <v>1700000</v>
      </c>
      <c r="F245" s="168">
        <v>1700000</v>
      </c>
      <c r="G245" s="198">
        <v>1700000</v>
      </c>
      <c r="H245" s="199"/>
    </row>
    <row r="246" spans="1:8" ht="34.5" customHeight="1" x14ac:dyDescent="0.25">
      <c r="A246" s="196" t="s">
        <v>337</v>
      </c>
      <c r="B246" s="197"/>
      <c r="C246" s="179" t="s">
        <v>336</v>
      </c>
      <c r="D246" s="180"/>
      <c r="E246" s="168">
        <v>300000</v>
      </c>
      <c r="F246" s="168">
        <v>300000</v>
      </c>
      <c r="G246" s="198">
        <v>300000</v>
      </c>
      <c r="H246" s="199"/>
    </row>
    <row r="247" spans="1:8" ht="45.75" customHeight="1" x14ac:dyDescent="0.25">
      <c r="A247" s="196" t="s">
        <v>1014</v>
      </c>
      <c r="B247" s="197"/>
      <c r="C247" s="179" t="s">
        <v>1015</v>
      </c>
      <c r="D247" s="180"/>
      <c r="E247" s="168">
        <v>300000</v>
      </c>
      <c r="F247" s="168">
        <v>300000</v>
      </c>
      <c r="G247" s="198">
        <v>300000</v>
      </c>
      <c r="H247" s="199"/>
    </row>
    <row r="248" spans="1:8" ht="23.25" customHeight="1" x14ac:dyDescent="0.25">
      <c r="A248" s="196" t="s">
        <v>107</v>
      </c>
      <c r="B248" s="197"/>
      <c r="C248" s="179" t="s">
        <v>1015</v>
      </c>
      <c r="D248" s="179" t="s">
        <v>106</v>
      </c>
      <c r="E248" s="168">
        <v>300000</v>
      </c>
      <c r="F248" s="168">
        <v>300000</v>
      </c>
      <c r="G248" s="198">
        <v>300000</v>
      </c>
      <c r="H248" s="199"/>
    </row>
    <row r="249" spans="1:8" ht="23.25" customHeight="1" x14ac:dyDescent="0.25">
      <c r="A249" s="196" t="s">
        <v>105</v>
      </c>
      <c r="B249" s="197"/>
      <c r="C249" s="179" t="s">
        <v>1015</v>
      </c>
      <c r="D249" s="179" t="s">
        <v>104</v>
      </c>
      <c r="E249" s="168">
        <v>300000</v>
      </c>
      <c r="F249" s="168">
        <v>300000</v>
      </c>
      <c r="G249" s="198">
        <v>300000</v>
      </c>
      <c r="H249" s="199"/>
    </row>
    <row r="250" spans="1:8" ht="23.25" customHeight="1" x14ac:dyDescent="0.25">
      <c r="A250" s="196" t="s">
        <v>691</v>
      </c>
      <c r="B250" s="197"/>
      <c r="C250" s="179" t="s">
        <v>1016</v>
      </c>
      <c r="D250" s="180"/>
      <c r="E250" s="168">
        <v>1400000</v>
      </c>
      <c r="F250" s="168">
        <v>1400000</v>
      </c>
      <c r="G250" s="198">
        <v>1400000</v>
      </c>
      <c r="H250" s="199"/>
    </row>
    <row r="251" spans="1:8" ht="45.75" customHeight="1" x14ac:dyDescent="0.25">
      <c r="A251" s="196" t="s">
        <v>774</v>
      </c>
      <c r="B251" s="197"/>
      <c r="C251" s="179" t="s">
        <v>1017</v>
      </c>
      <c r="D251" s="180"/>
      <c r="E251" s="168">
        <v>1400000</v>
      </c>
      <c r="F251" s="168">
        <v>1400000</v>
      </c>
      <c r="G251" s="198">
        <v>1400000</v>
      </c>
      <c r="H251" s="199"/>
    </row>
    <row r="252" spans="1:8" ht="23.25" customHeight="1" x14ac:dyDescent="0.25">
      <c r="A252" s="196" t="s">
        <v>107</v>
      </c>
      <c r="B252" s="197"/>
      <c r="C252" s="179" t="s">
        <v>1017</v>
      </c>
      <c r="D252" s="179" t="s">
        <v>106</v>
      </c>
      <c r="E252" s="168">
        <v>1400000</v>
      </c>
      <c r="F252" s="168">
        <v>1400000</v>
      </c>
      <c r="G252" s="198">
        <v>1400000</v>
      </c>
      <c r="H252" s="199"/>
    </row>
    <row r="253" spans="1:8" ht="23.25" customHeight="1" x14ac:dyDescent="0.25">
      <c r="A253" s="196" t="s">
        <v>105</v>
      </c>
      <c r="B253" s="197"/>
      <c r="C253" s="179" t="s">
        <v>1017</v>
      </c>
      <c r="D253" s="179" t="s">
        <v>104</v>
      </c>
      <c r="E253" s="168">
        <v>1400000</v>
      </c>
      <c r="F253" s="168">
        <v>1400000</v>
      </c>
      <c r="G253" s="198">
        <v>1400000</v>
      </c>
      <c r="H253" s="199"/>
    </row>
    <row r="254" spans="1:8" ht="15" customHeight="1" x14ac:dyDescent="0.25">
      <c r="A254" s="196" t="s">
        <v>335</v>
      </c>
      <c r="B254" s="197"/>
      <c r="C254" s="179" t="s">
        <v>334</v>
      </c>
      <c r="D254" s="179"/>
      <c r="E254" s="168">
        <v>10567830</v>
      </c>
      <c r="F254" s="168">
        <v>10567830</v>
      </c>
      <c r="G254" s="198">
        <v>10567830</v>
      </c>
      <c r="H254" s="199"/>
    </row>
    <row r="255" spans="1:8" ht="23.25" customHeight="1" x14ac:dyDescent="0.25">
      <c r="A255" s="196" t="s">
        <v>333</v>
      </c>
      <c r="B255" s="197"/>
      <c r="C255" s="179" t="s">
        <v>332</v>
      </c>
      <c r="D255" s="180"/>
      <c r="E255" s="168">
        <v>10367830</v>
      </c>
      <c r="F255" s="168">
        <v>10367830</v>
      </c>
      <c r="G255" s="198">
        <v>10367830</v>
      </c>
      <c r="H255" s="199"/>
    </row>
    <row r="256" spans="1:8" ht="68.25" customHeight="1" x14ac:dyDescent="0.25">
      <c r="A256" s="196" t="s">
        <v>1018</v>
      </c>
      <c r="B256" s="197"/>
      <c r="C256" s="179" t="s">
        <v>331</v>
      </c>
      <c r="D256" s="180"/>
      <c r="E256" s="168">
        <v>10367830</v>
      </c>
      <c r="F256" s="168">
        <v>10367830</v>
      </c>
      <c r="G256" s="198">
        <v>10367830</v>
      </c>
      <c r="H256" s="199"/>
    </row>
    <row r="257" spans="1:8" ht="23.25" customHeight="1" x14ac:dyDescent="0.25">
      <c r="A257" s="196" t="s">
        <v>107</v>
      </c>
      <c r="B257" s="197"/>
      <c r="C257" s="179" t="s">
        <v>331</v>
      </c>
      <c r="D257" s="179" t="s">
        <v>106</v>
      </c>
      <c r="E257" s="168">
        <v>10367830</v>
      </c>
      <c r="F257" s="168">
        <v>10367830</v>
      </c>
      <c r="G257" s="198">
        <v>10367830</v>
      </c>
      <c r="H257" s="199"/>
    </row>
    <row r="258" spans="1:8" ht="23.25" customHeight="1" x14ac:dyDescent="0.25">
      <c r="A258" s="196" t="s">
        <v>105</v>
      </c>
      <c r="B258" s="197"/>
      <c r="C258" s="179" t="s">
        <v>331</v>
      </c>
      <c r="D258" s="179" t="s">
        <v>104</v>
      </c>
      <c r="E258" s="168">
        <v>10367830</v>
      </c>
      <c r="F258" s="168">
        <v>10367830</v>
      </c>
      <c r="G258" s="198">
        <v>10367830</v>
      </c>
      <c r="H258" s="199"/>
    </row>
    <row r="259" spans="1:8" ht="23.25" customHeight="1" x14ac:dyDescent="0.25">
      <c r="A259" s="196" t="s">
        <v>1019</v>
      </c>
      <c r="B259" s="197"/>
      <c r="C259" s="179" t="s">
        <v>1020</v>
      </c>
      <c r="D259" s="180"/>
      <c r="E259" s="168">
        <v>200000</v>
      </c>
      <c r="F259" s="168">
        <v>200000</v>
      </c>
      <c r="G259" s="198">
        <v>200000</v>
      </c>
      <c r="H259" s="199"/>
    </row>
    <row r="260" spans="1:8" ht="15" customHeight="1" x14ac:dyDescent="0.25">
      <c r="A260" s="196" t="s">
        <v>1021</v>
      </c>
      <c r="B260" s="197"/>
      <c r="C260" s="179" t="s">
        <v>1022</v>
      </c>
      <c r="D260" s="180"/>
      <c r="E260" s="168">
        <v>200000</v>
      </c>
      <c r="F260" s="168">
        <v>200000</v>
      </c>
      <c r="G260" s="198">
        <v>200000</v>
      </c>
      <c r="H260" s="199"/>
    </row>
    <row r="261" spans="1:8" ht="23.25" customHeight="1" x14ac:dyDescent="0.25">
      <c r="A261" s="196" t="s">
        <v>107</v>
      </c>
      <c r="B261" s="197"/>
      <c r="C261" s="179" t="s">
        <v>1022</v>
      </c>
      <c r="D261" s="179" t="s">
        <v>106</v>
      </c>
      <c r="E261" s="168">
        <v>200000</v>
      </c>
      <c r="F261" s="168">
        <v>200000</v>
      </c>
      <c r="G261" s="198">
        <v>200000</v>
      </c>
      <c r="H261" s="199"/>
    </row>
    <row r="262" spans="1:8" ht="23.25" customHeight="1" x14ac:dyDescent="0.25">
      <c r="A262" s="196" t="s">
        <v>105</v>
      </c>
      <c r="B262" s="197"/>
      <c r="C262" s="179" t="s">
        <v>1022</v>
      </c>
      <c r="D262" s="179" t="s">
        <v>104</v>
      </c>
      <c r="E262" s="168">
        <v>200000</v>
      </c>
      <c r="F262" s="168">
        <v>200000</v>
      </c>
      <c r="G262" s="198">
        <v>200000</v>
      </c>
      <c r="H262" s="199"/>
    </row>
    <row r="263" spans="1:8" ht="23.25" customHeight="1" x14ac:dyDescent="0.25">
      <c r="A263" s="196" t="s">
        <v>1024</v>
      </c>
      <c r="B263" s="197"/>
      <c r="C263" s="179" t="s">
        <v>328</v>
      </c>
      <c r="D263" s="179"/>
      <c r="E263" s="168">
        <v>6000000</v>
      </c>
      <c r="F263" s="168">
        <v>6000000</v>
      </c>
      <c r="G263" s="198">
        <v>6000000</v>
      </c>
      <c r="H263" s="199"/>
    </row>
    <row r="264" spans="1:8" ht="34.5" customHeight="1" x14ac:dyDescent="0.25">
      <c r="A264" s="196" t="s">
        <v>1025</v>
      </c>
      <c r="B264" s="197"/>
      <c r="C264" s="179" t="s">
        <v>1026</v>
      </c>
      <c r="D264" s="180"/>
      <c r="E264" s="168">
        <v>6000000</v>
      </c>
      <c r="F264" s="168">
        <v>6000000</v>
      </c>
      <c r="G264" s="198">
        <v>6000000</v>
      </c>
      <c r="H264" s="199"/>
    </row>
    <row r="265" spans="1:8" ht="23.25" customHeight="1" x14ac:dyDescent="0.25">
      <c r="A265" s="196" t="s">
        <v>780</v>
      </c>
      <c r="B265" s="197"/>
      <c r="C265" s="179" t="s">
        <v>1027</v>
      </c>
      <c r="D265" s="180"/>
      <c r="E265" s="168">
        <v>6000000</v>
      </c>
      <c r="F265" s="168">
        <v>6000000</v>
      </c>
      <c r="G265" s="198">
        <v>6000000</v>
      </c>
      <c r="H265" s="199"/>
    </row>
    <row r="266" spans="1:8" ht="23.25" customHeight="1" x14ac:dyDescent="0.25">
      <c r="A266" s="196" t="s">
        <v>107</v>
      </c>
      <c r="B266" s="197"/>
      <c r="C266" s="179" t="s">
        <v>1027</v>
      </c>
      <c r="D266" s="179" t="s">
        <v>106</v>
      </c>
      <c r="E266" s="168">
        <v>6000000</v>
      </c>
      <c r="F266" s="168">
        <v>6000000</v>
      </c>
      <c r="G266" s="198">
        <v>6000000</v>
      </c>
      <c r="H266" s="199"/>
    </row>
    <row r="267" spans="1:8" ht="23.25" customHeight="1" x14ac:dyDescent="0.25">
      <c r="A267" s="196" t="s">
        <v>105</v>
      </c>
      <c r="B267" s="197"/>
      <c r="C267" s="179" t="s">
        <v>1027</v>
      </c>
      <c r="D267" s="179" t="s">
        <v>104</v>
      </c>
      <c r="E267" s="168">
        <v>6000000</v>
      </c>
      <c r="F267" s="168">
        <v>6000000</v>
      </c>
      <c r="G267" s="198">
        <v>6000000</v>
      </c>
      <c r="H267" s="199"/>
    </row>
    <row r="268" spans="1:8" ht="23.25" customHeight="1" x14ac:dyDescent="0.25">
      <c r="A268" s="213" t="s">
        <v>374</v>
      </c>
      <c r="B268" s="214"/>
      <c r="C268" s="166" t="s">
        <v>373</v>
      </c>
      <c r="D268" s="166"/>
      <c r="E268" s="172">
        <v>244442300</v>
      </c>
      <c r="F268" s="172">
        <v>208890400</v>
      </c>
      <c r="G268" s="215">
        <v>172934400</v>
      </c>
      <c r="H268" s="216"/>
    </row>
    <row r="269" spans="1:8" ht="23.25" customHeight="1" x14ac:dyDescent="0.25">
      <c r="A269" s="196" t="s">
        <v>372</v>
      </c>
      <c r="B269" s="197"/>
      <c r="C269" s="179" t="s">
        <v>371</v>
      </c>
      <c r="D269" s="179"/>
      <c r="E269" s="168">
        <v>139809300</v>
      </c>
      <c r="F269" s="168">
        <v>136593300</v>
      </c>
      <c r="G269" s="198">
        <v>100637300</v>
      </c>
      <c r="H269" s="199"/>
    </row>
    <row r="270" spans="1:8" ht="45.75" customHeight="1" x14ac:dyDescent="0.25">
      <c r="A270" s="196" t="s">
        <v>911</v>
      </c>
      <c r="B270" s="197"/>
      <c r="C270" s="179" t="s">
        <v>464</v>
      </c>
      <c r="D270" s="180"/>
      <c r="E270" s="168">
        <v>8093000</v>
      </c>
      <c r="F270" s="168">
        <v>8093000</v>
      </c>
      <c r="G270" s="198">
        <v>8093000</v>
      </c>
      <c r="H270" s="199"/>
    </row>
    <row r="271" spans="1:8" ht="57" customHeight="1" x14ac:dyDescent="0.25">
      <c r="A271" s="196" t="s">
        <v>463</v>
      </c>
      <c r="B271" s="197"/>
      <c r="C271" s="179" t="s">
        <v>462</v>
      </c>
      <c r="D271" s="180"/>
      <c r="E271" s="168">
        <v>8093000</v>
      </c>
      <c r="F271" s="168">
        <v>8093000</v>
      </c>
      <c r="G271" s="198">
        <v>8093000</v>
      </c>
      <c r="H271" s="199"/>
    </row>
    <row r="272" spans="1:8" ht="23.25" customHeight="1" x14ac:dyDescent="0.25">
      <c r="A272" s="196" t="s">
        <v>107</v>
      </c>
      <c r="B272" s="197"/>
      <c r="C272" s="179" t="s">
        <v>462</v>
      </c>
      <c r="D272" s="179" t="s">
        <v>106</v>
      </c>
      <c r="E272" s="168">
        <v>8008000</v>
      </c>
      <c r="F272" s="168">
        <v>8008000</v>
      </c>
      <c r="G272" s="198">
        <v>8008000</v>
      </c>
      <c r="H272" s="199"/>
    </row>
    <row r="273" spans="1:8" ht="23.25" customHeight="1" x14ac:dyDescent="0.25">
      <c r="A273" s="196" t="s">
        <v>105</v>
      </c>
      <c r="B273" s="197"/>
      <c r="C273" s="179" t="s">
        <v>462</v>
      </c>
      <c r="D273" s="179" t="s">
        <v>104</v>
      </c>
      <c r="E273" s="168">
        <v>8008000</v>
      </c>
      <c r="F273" s="168">
        <v>8008000</v>
      </c>
      <c r="G273" s="198">
        <v>8008000</v>
      </c>
      <c r="H273" s="199"/>
    </row>
    <row r="274" spans="1:8" ht="23.25" customHeight="1" x14ac:dyDescent="0.25">
      <c r="A274" s="196" t="s">
        <v>97</v>
      </c>
      <c r="B274" s="197"/>
      <c r="C274" s="179" t="s">
        <v>462</v>
      </c>
      <c r="D274" s="179" t="s">
        <v>75</v>
      </c>
      <c r="E274" s="168">
        <v>85000</v>
      </c>
      <c r="F274" s="168">
        <v>85000</v>
      </c>
      <c r="G274" s="198">
        <v>85000</v>
      </c>
      <c r="H274" s="199"/>
    </row>
    <row r="275" spans="1:8" ht="15" customHeight="1" x14ac:dyDescent="0.25">
      <c r="A275" s="196" t="s">
        <v>96</v>
      </c>
      <c r="B275" s="197"/>
      <c r="C275" s="179" t="s">
        <v>462</v>
      </c>
      <c r="D275" s="179" t="s">
        <v>92</v>
      </c>
      <c r="E275" s="168">
        <v>85000</v>
      </c>
      <c r="F275" s="168">
        <v>85000</v>
      </c>
      <c r="G275" s="198">
        <v>85000</v>
      </c>
      <c r="H275" s="199"/>
    </row>
    <row r="276" spans="1:8" ht="34.5" customHeight="1" x14ac:dyDescent="0.25">
      <c r="A276" s="196" t="s">
        <v>461</v>
      </c>
      <c r="B276" s="197"/>
      <c r="C276" s="179" t="s">
        <v>460</v>
      </c>
      <c r="D276" s="180"/>
      <c r="E276" s="168">
        <v>400000</v>
      </c>
      <c r="F276" s="168">
        <v>400000</v>
      </c>
      <c r="G276" s="198">
        <v>400000</v>
      </c>
      <c r="H276" s="199"/>
    </row>
    <row r="277" spans="1:8" ht="34.5" customHeight="1" x14ac:dyDescent="0.25">
      <c r="A277" s="196" t="s">
        <v>459</v>
      </c>
      <c r="B277" s="197"/>
      <c r="C277" s="179" t="s">
        <v>458</v>
      </c>
      <c r="D277" s="180"/>
      <c r="E277" s="168">
        <v>400000</v>
      </c>
      <c r="F277" s="168">
        <v>400000</v>
      </c>
      <c r="G277" s="198">
        <v>400000</v>
      </c>
      <c r="H277" s="199"/>
    </row>
    <row r="278" spans="1:8" ht="45.75" customHeight="1" x14ac:dyDescent="0.25">
      <c r="A278" s="196" t="s">
        <v>111</v>
      </c>
      <c r="B278" s="197"/>
      <c r="C278" s="179" t="s">
        <v>458</v>
      </c>
      <c r="D278" s="179" t="s">
        <v>110</v>
      </c>
      <c r="E278" s="168">
        <v>400000</v>
      </c>
      <c r="F278" s="168">
        <v>400000</v>
      </c>
      <c r="G278" s="198">
        <v>400000</v>
      </c>
      <c r="H278" s="199"/>
    </row>
    <row r="279" spans="1:8" ht="23.25" customHeight="1" x14ac:dyDescent="0.25">
      <c r="A279" s="196" t="s">
        <v>225</v>
      </c>
      <c r="B279" s="197"/>
      <c r="C279" s="179" t="s">
        <v>458</v>
      </c>
      <c r="D279" s="179" t="s">
        <v>222</v>
      </c>
      <c r="E279" s="168">
        <v>400000</v>
      </c>
      <c r="F279" s="168">
        <v>400000</v>
      </c>
      <c r="G279" s="198">
        <v>400000</v>
      </c>
      <c r="H279" s="199"/>
    </row>
    <row r="280" spans="1:8" ht="34.5" customHeight="1" x14ac:dyDescent="0.25">
      <c r="A280" s="196" t="s">
        <v>912</v>
      </c>
      <c r="B280" s="197"/>
      <c r="C280" s="179" t="s">
        <v>457</v>
      </c>
      <c r="D280" s="180"/>
      <c r="E280" s="168">
        <v>18000</v>
      </c>
      <c r="F280" s="168">
        <v>18000</v>
      </c>
      <c r="G280" s="198">
        <v>18000</v>
      </c>
      <c r="H280" s="199"/>
    </row>
    <row r="281" spans="1:8" ht="23.25" customHeight="1" x14ac:dyDescent="0.25">
      <c r="A281" s="196" t="s">
        <v>913</v>
      </c>
      <c r="B281" s="197"/>
      <c r="C281" s="179" t="s">
        <v>914</v>
      </c>
      <c r="D281" s="180"/>
      <c r="E281" s="168">
        <v>18000</v>
      </c>
      <c r="F281" s="168">
        <v>18000</v>
      </c>
      <c r="G281" s="198">
        <v>18000</v>
      </c>
      <c r="H281" s="199"/>
    </row>
    <row r="282" spans="1:8" ht="23.25" customHeight="1" x14ac:dyDescent="0.25">
      <c r="A282" s="196" t="s">
        <v>97</v>
      </c>
      <c r="B282" s="197"/>
      <c r="C282" s="179" t="s">
        <v>914</v>
      </c>
      <c r="D282" s="179" t="s">
        <v>75</v>
      </c>
      <c r="E282" s="168">
        <v>18000</v>
      </c>
      <c r="F282" s="168">
        <v>18000</v>
      </c>
      <c r="G282" s="198">
        <v>18000</v>
      </c>
      <c r="H282" s="199"/>
    </row>
    <row r="283" spans="1:8" ht="15" customHeight="1" x14ac:dyDescent="0.25">
      <c r="A283" s="196" t="s">
        <v>96</v>
      </c>
      <c r="B283" s="197"/>
      <c r="C283" s="179" t="s">
        <v>914</v>
      </c>
      <c r="D283" s="179" t="s">
        <v>92</v>
      </c>
      <c r="E283" s="168">
        <v>18000</v>
      </c>
      <c r="F283" s="168">
        <v>18000</v>
      </c>
      <c r="G283" s="198">
        <v>18000</v>
      </c>
      <c r="H283" s="199"/>
    </row>
    <row r="284" spans="1:8" ht="34.5" customHeight="1" x14ac:dyDescent="0.25">
      <c r="A284" s="196" t="s">
        <v>456</v>
      </c>
      <c r="B284" s="197"/>
      <c r="C284" s="179" t="s">
        <v>455</v>
      </c>
      <c r="D284" s="180"/>
      <c r="E284" s="168">
        <v>75286900</v>
      </c>
      <c r="F284" s="168">
        <v>72070900</v>
      </c>
      <c r="G284" s="198">
        <v>36114900</v>
      </c>
      <c r="H284" s="199"/>
    </row>
    <row r="285" spans="1:8" ht="23.25" customHeight="1" x14ac:dyDescent="0.25">
      <c r="A285" s="196" t="s">
        <v>454</v>
      </c>
      <c r="B285" s="197"/>
      <c r="C285" s="179" t="s">
        <v>453</v>
      </c>
      <c r="D285" s="180"/>
      <c r="E285" s="168">
        <v>36114900</v>
      </c>
      <c r="F285" s="168">
        <v>36114900</v>
      </c>
      <c r="G285" s="198">
        <v>36114900</v>
      </c>
      <c r="H285" s="199"/>
    </row>
    <row r="286" spans="1:8" ht="23.25" customHeight="1" x14ac:dyDescent="0.25">
      <c r="A286" s="196" t="s">
        <v>107</v>
      </c>
      <c r="B286" s="197"/>
      <c r="C286" s="179" t="s">
        <v>453</v>
      </c>
      <c r="D286" s="179" t="s">
        <v>106</v>
      </c>
      <c r="E286" s="168">
        <v>10500000</v>
      </c>
      <c r="F286" s="168">
        <v>10500000</v>
      </c>
      <c r="G286" s="198">
        <v>10500000</v>
      </c>
      <c r="H286" s="199"/>
    </row>
    <row r="287" spans="1:8" ht="23.25" customHeight="1" x14ac:dyDescent="0.25">
      <c r="A287" s="196" t="s">
        <v>105</v>
      </c>
      <c r="B287" s="197"/>
      <c r="C287" s="179" t="s">
        <v>453</v>
      </c>
      <c r="D287" s="179" t="s">
        <v>104</v>
      </c>
      <c r="E287" s="168">
        <v>10500000</v>
      </c>
      <c r="F287" s="168">
        <v>10500000</v>
      </c>
      <c r="G287" s="198">
        <v>10500000</v>
      </c>
      <c r="H287" s="199"/>
    </row>
    <row r="288" spans="1:8" ht="23.25" customHeight="1" x14ac:dyDescent="0.25">
      <c r="A288" s="196" t="s">
        <v>97</v>
      </c>
      <c r="B288" s="197"/>
      <c r="C288" s="179" t="s">
        <v>453</v>
      </c>
      <c r="D288" s="179" t="s">
        <v>75</v>
      </c>
      <c r="E288" s="168">
        <v>25614900</v>
      </c>
      <c r="F288" s="168">
        <v>25614900</v>
      </c>
      <c r="G288" s="198">
        <v>25614900</v>
      </c>
      <c r="H288" s="199"/>
    </row>
    <row r="289" spans="1:8" ht="15" customHeight="1" x14ac:dyDescent="0.25">
      <c r="A289" s="196" t="s">
        <v>96</v>
      </c>
      <c r="B289" s="197"/>
      <c r="C289" s="179" t="s">
        <v>453</v>
      </c>
      <c r="D289" s="179" t="s">
        <v>92</v>
      </c>
      <c r="E289" s="168">
        <v>25614900</v>
      </c>
      <c r="F289" s="168">
        <v>25614900</v>
      </c>
      <c r="G289" s="198">
        <v>25614900</v>
      </c>
      <c r="H289" s="199"/>
    </row>
    <row r="290" spans="1:8" ht="34.5" customHeight="1" x14ac:dyDescent="0.25">
      <c r="A290" s="196" t="s">
        <v>665</v>
      </c>
      <c r="B290" s="197"/>
      <c r="C290" s="179" t="s">
        <v>666</v>
      </c>
      <c r="D290" s="180"/>
      <c r="E290" s="168">
        <v>39172000</v>
      </c>
      <c r="F290" s="168">
        <v>35956000</v>
      </c>
      <c r="G290" s="198">
        <v>0</v>
      </c>
      <c r="H290" s="199"/>
    </row>
    <row r="291" spans="1:8" ht="23.25" customHeight="1" x14ac:dyDescent="0.25">
      <c r="A291" s="196" t="s">
        <v>107</v>
      </c>
      <c r="B291" s="197"/>
      <c r="C291" s="179" t="s">
        <v>666</v>
      </c>
      <c r="D291" s="179" t="s">
        <v>106</v>
      </c>
      <c r="E291" s="168">
        <v>39172000</v>
      </c>
      <c r="F291" s="168">
        <v>35956000</v>
      </c>
      <c r="G291" s="198">
        <v>0</v>
      </c>
      <c r="H291" s="199"/>
    </row>
    <row r="292" spans="1:8" ht="23.25" customHeight="1" x14ac:dyDescent="0.25">
      <c r="A292" s="196" t="s">
        <v>105</v>
      </c>
      <c r="B292" s="197"/>
      <c r="C292" s="179" t="s">
        <v>666</v>
      </c>
      <c r="D292" s="179" t="s">
        <v>104</v>
      </c>
      <c r="E292" s="168">
        <v>39172000</v>
      </c>
      <c r="F292" s="168">
        <v>35956000</v>
      </c>
      <c r="G292" s="198">
        <v>0</v>
      </c>
      <c r="H292" s="199"/>
    </row>
    <row r="293" spans="1:8" ht="15" customHeight="1" x14ac:dyDescent="0.25">
      <c r="A293" s="196" t="s">
        <v>946</v>
      </c>
      <c r="B293" s="197"/>
      <c r="C293" s="179" t="s">
        <v>370</v>
      </c>
      <c r="D293" s="180"/>
      <c r="E293" s="168">
        <v>56011400</v>
      </c>
      <c r="F293" s="168">
        <v>56011400</v>
      </c>
      <c r="G293" s="198">
        <v>56011400</v>
      </c>
      <c r="H293" s="199"/>
    </row>
    <row r="294" spans="1:8" ht="15" customHeight="1" x14ac:dyDescent="0.25">
      <c r="A294" s="196" t="s">
        <v>964</v>
      </c>
      <c r="B294" s="197"/>
      <c r="C294" s="179" t="s">
        <v>965</v>
      </c>
      <c r="D294" s="180"/>
      <c r="E294" s="168">
        <v>39778100</v>
      </c>
      <c r="F294" s="168">
        <v>39778100</v>
      </c>
      <c r="G294" s="198">
        <v>39778100</v>
      </c>
      <c r="H294" s="199"/>
    </row>
    <row r="295" spans="1:8" ht="45.75" customHeight="1" x14ac:dyDescent="0.25">
      <c r="A295" s="196" t="s">
        <v>111</v>
      </c>
      <c r="B295" s="197"/>
      <c r="C295" s="179" t="s">
        <v>965</v>
      </c>
      <c r="D295" s="179" t="s">
        <v>110</v>
      </c>
      <c r="E295" s="168">
        <v>28750790</v>
      </c>
      <c r="F295" s="168">
        <v>28750790</v>
      </c>
      <c r="G295" s="198">
        <v>28750790</v>
      </c>
      <c r="H295" s="199"/>
    </row>
    <row r="296" spans="1:8" ht="15" customHeight="1" x14ac:dyDescent="0.25">
      <c r="A296" s="196" t="s">
        <v>109</v>
      </c>
      <c r="B296" s="197"/>
      <c r="C296" s="179" t="s">
        <v>965</v>
      </c>
      <c r="D296" s="179" t="s">
        <v>108</v>
      </c>
      <c r="E296" s="168">
        <v>28750790</v>
      </c>
      <c r="F296" s="168">
        <v>28750790</v>
      </c>
      <c r="G296" s="198">
        <v>28750790</v>
      </c>
      <c r="H296" s="199"/>
    </row>
    <row r="297" spans="1:8" ht="23.25" customHeight="1" x14ac:dyDescent="0.25">
      <c r="A297" s="196" t="s">
        <v>107</v>
      </c>
      <c r="B297" s="197"/>
      <c r="C297" s="179" t="s">
        <v>965</v>
      </c>
      <c r="D297" s="179" t="s">
        <v>106</v>
      </c>
      <c r="E297" s="168">
        <v>10916110</v>
      </c>
      <c r="F297" s="168">
        <v>10916110</v>
      </c>
      <c r="G297" s="198">
        <v>10916110</v>
      </c>
      <c r="H297" s="199"/>
    </row>
    <row r="298" spans="1:8" ht="23.25" customHeight="1" x14ac:dyDescent="0.25">
      <c r="A298" s="196" t="s">
        <v>105</v>
      </c>
      <c r="B298" s="197"/>
      <c r="C298" s="179" t="s">
        <v>965</v>
      </c>
      <c r="D298" s="179" t="s">
        <v>104</v>
      </c>
      <c r="E298" s="168">
        <v>10916110</v>
      </c>
      <c r="F298" s="168">
        <v>10916110</v>
      </c>
      <c r="G298" s="198">
        <v>10916110</v>
      </c>
      <c r="H298" s="199"/>
    </row>
    <row r="299" spans="1:8" ht="15" customHeight="1" x14ac:dyDescent="0.25">
      <c r="A299" s="196" t="s">
        <v>221</v>
      </c>
      <c r="B299" s="197"/>
      <c r="C299" s="179" t="s">
        <v>965</v>
      </c>
      <c r="D299" s="179" t="s">
        <v>64</v>
      </c>
      <c r="E299" s="168">
        <v>111200</v>
      </c>
      <c r="F299" s="168">
        <v>111200</v>
      </c>
      <c r="G299" s="198">
        <v>111200</v>
      </c>
      <c r="H299" s="199"/>
    </row>
    <row r="300" spans="1:8" ht="15" customHeight="1" x14ac:dyDescent="0.25">
      <c r="A300" s="196" t="s">
        <v>220</v>
      </c>
      <c r="B300" s="197"/>
      <c r="C300" s="179" t="s">
        <v>965</v>
      </c>
      <c r="D300" s="179" t="s">
        <v>219</v>
      </c>
      <c r="E300" s="168">
        <v>111200</v>
      </c>
      <c r="F300" s="168">
        <v>111200</v>
      </c>
      <c r="G300" s="198">
        <v>111200</v>
      </c>
      <c r="H300" s="199"/>
    </row>
    <row r="301" spans="1:8" ht="23.25" customHeight="1" x14ac:dyDescent="0.25">
      <c r="A301" s="196" t="s">
        <v>966</v>
      </c>
      <c r="B301" s="197"/>
      <c r="C301" s="179" t="s">
        <v>967</v>
      </c>
      <c r="D301" s="180"/>
      <c r="E301" s="168">
        <v>10437600</v>
      </c>
      <c r="F301" s="168">
        <v>10437600</v>
      </c>
      <c r="G301" s="198">
        <v>10437600</v>
      </c>
      <c r="H301" s="199"/>
    </row>
    <row r="302" spans="1:8" ht="45.75" customHeight="1" x14ac:dyDescent="0.25">
      <c r="A302" s="196" t="s">
        <v>111</v>
      </c>
      <c r="B302" s="197"/>
      <c r="C302" s="179" t="s">
        <v>967</v>
      </c>
      <c r="D302" s="179" t="s">
        <v>110</v>
      </c>
      <c r="E302" s="168">
        <v>9812600</v>
      </c>
      <c r="F302" s="168">
        <v>9812600</v>
      </c>
      <c r="G302" s="198">
        <v>9812600</v>
      </c>
      <c r="H302" s="199"/>
    </row>
    <row r="303" spans="1:8" ht="15" customHeight="1" x14ac:dyDescent="0.25">
      <c r="A303" s="196" t="s">
        <v>109</v>
      </c>
      <c r="B303" s="197"/>
      <c r="C303" s="179" t="s">
        <v>967</v>
      </c>
      <c r="D303" s="179" t="s">
        <v>108</v>
      </c>
      <c r="E303" s="168">
        <v>9812600</v>
      </c>
      <c r="F303" s="168">
        <v>9812600</v>
      </c>
      <c r="G303" s="198">
        <v>9812600</v>
      </c>
      <c r="H303" s="199"/>
    </row>
    <row r="304" spans="1:8" ht="23.25" customHeight="1" x14ac:dyDescent="0.25">
      <c r="A304" s="196" t="s">
        <v>107</v>
      </c>
      <c r="B304" s="197"/>
      <c r="C304" s="179" t="s">
        <v>967</v>
      </c>
      <c r="D304" s="179" t="s">
        <v>106</v>
      </c>
      <c r="E304" s="168">
        <v>625000</v>
      </c>
      <c r="F304" s="168">
        <v>625000</v>
      </c>
      <c r="G304" s="198">
        <v>625000</v>
      </c>
      <c r="H304" s="199"/>
    </row>
    <row r="305" spans="1:8" ht="23.25" customHeight="1" x14ac:dyDescent="0.25">
      <c r="A305" s="196" t="s">
        <v>105</v>
      </c>
      <c r="B305" s="197"/>
      <c r="C305" s="179" t="s">
        <v>967</v>
      </c>
      <c r="D305" s="179" t="s">
        <v>104</v>
      </c>
      <c r="E305" s="168">
        <v>625000</v>
      </c>
      <c r="F305" s="168">
        <v>625000</v>
      </c>
      <c r="G305" s="198">
        <v>625000</v>
      </c>
      <c r="H305" s="199"/>
    </row>
    <row r="306" spans="1:8" ht="45.75" customHeight="1" x14ac:dyDescent="0.25">
      <c r="A306" s="196" t="s">
        <v>408</v>
      </c>
      <c r="B306" s="197"/>
      <c r="C306" s="179" t="s">
        <v>407</v>
      </c>
      <c r="D306" s="180"/>
      <c r="E306" s="168">
        <v>4566000</v>
      </c>
      <c r="F306" s="168">
        <v>4566000</v>
      </c>
      <c r="G306" s="198">
        <v>4566000</v>
      </c>
      <c r="H306" s="199"/>
    </row>
    <row r="307" spans="1:8" ht="45.75" customHeight="1" x14ac:dyDescent="0.25">
      <c r="A307" s="196" t="s">
        <v>111</v>
      </c>
      <c r="B307" s="197"/>
      <c r="C307" s="179" t="s">
        <v>407</v>
      </c>
      <c r="D307" s="179" t="s">
        <v>110</v>
      </c>
      <c r="E307" s="168">
        <v>3147366</v>
      </c>
      <c r="F307" s="168">
        <v>3147366</v>
      </c>
      <c r="G307" s="198">
        <v>3147366</v>
      </c>
      <c r="H307" s="199"/>
    </row>
    <row r="308" spans="1:8" ht="15" customHeight="1" x14ac:dyDescent="0.25">
      <c r="A308" s="196" t="s">
        <v>109</v>
      </c>
      <c r="B308" s="197"/>
      <c r="C308" s="179" t="s">
        <v>407</v>
      </c>
      <c r="D308" s="179" t="s">
        <v>108</v>
      </c>
      <c r="E308" s="168">
        <v>3147366</v>
      </c>
      <c r="F308" s="168">
        <v>3147366</v>
      </c>
      <c r="G308" s="198">
        <v>3147366</v>
      </c>
      <c r="H308" s="199"/>
    </row>
    <row r="309" spans="1:8" ht="23.25" customHeight="1" x14ac:dyDescent="0.25">
      <c r="A309" s="196" t="s">
        <v>107</v>
      </c>
      <c r="B309" s="197"/>
      <c r="C309" s="179" t="s">
        <v>407</v>
      </c>
      <c r="D309" s="179" t="s">
        <v>106</v>
      </c>
      <c r="E309" s="168">
        <v>1418634</v>
      </c>
      <c r="F309" s="168">
        <v>1418634</v>
      </c>
      <c r="G309" s="198">
        <v>1418634</v>
      </c>
      <c r="H309" s="199"/>
    </row>
    <row r="310" spans="1:8" ht="23.25" customHeight="1" x14ac:dyDescent="0.25">
      <c r="A310" s="196" t="s">
        <v>105</v>
      </c>
      <c r="B310" s="197"/>
      <c r="C310" s="179" t="s">
        <v>407</v>
      </c>
      <c r="D310" s="179" t="s">
        <v>104</v>
      </c>
      <c r="E310" s="168">
        <v>1418634</v>
      </c>
      <c r="F310" s="168">
        <v>1418634</v>
      </c>
      <c r="G310" s="198">
        <v>1418634</v>
      </c>
      <c r="H310" s="199"/>
    </row>
    <row r="311" spans="1:8" ht="57" customHeight="1" x14ac:dyDescent="0.25">
      <c r="A311" s="196" t="s">
        <v>947</v>
      </c>
      <c r="B311" s="197"/>
      <c r="C311" s="179" t="s">
        <v>948</v>
      </c>
      <c r="D311" s="180"/>
      <c r="E311" s="168">
        <v>1229700</v>
      </c>
      <c r="F311" s="168">
        <v>1229700</v>
      </c>
      <c r="G311" s="198">
        <v>1229700</v>
      </c>
      <c r="H311" s="199"/>
    </row>
    <row r="312" spans="1:8" ht="45.75" customHeight="1" x14ac:dyDescent="0.25">
      <c r="A312" s="196" t="s">
        <v>111</v>
      </c>
      <c r="B312" s="197"/>
      <c r="C312" s="179" t="s">
        <v>948</v>
      </c>
      <c r="D312" s="179" t="s">
        <v>110</v>
      </c>
      <c r="E312" s="168">
        <v>1229700</v>
      </c>
      <c r="F312" s="168">
        <v>1229700</v>
      </c>
      <c r="G312" s="198">
        <v>1229700</v>
      </c>
      <c r="H312" s="199"/>
    </row>
    <row r="313" spans="1:8" ht="15" customHeight="1" x14ac:dyDescent="0.25">
      <c r="A313" s="196" t="s">
        <v>109</v>
      </c>
      <c r="B313" s="197"/>
      <c r="C313" s="179" t="s">
        <v>948</v>
      </c>
      <c r="D313" s="179" t="s">
        <v>108</v>
      </c>
      <c r="E313" s="168">
        <v>1229700</v>
      </c>
      <c r="F313" s="168">
        <v>1229700</v>
      </c>
      <c r="G313" s="198">
        <v>1229700</v>
      </c>
      <c r="H313" s="199"/>
    </row>
    <row r="314" spans="1:8" ht="23.25" customHeight="1" x14ac:dyDescent="0.25">
      <c r="A314" s="196" t="s">
        <v>893</v>
      </c>
      <c r="B314" s="197"/>
      <c r="C314" s="179" t="s">
        <v>480</v>
      </c>
      <c r="D314" s="179"/>
      <c r="E314" s="168">
        <v>10497230</v>
      </c>
      <c r="F314" s="168">
        <v>10497230</v>
      </c>
      <c r="G314" s="198">
        <v>10497230</v>
      </c>
      <c r="H314" s="199"/>
    </row>
    <row r="315" spans="1:8" ht="57" customHeight="1" x14ac:dyDescent="0.25">
      <c r="A315" s="196" t="s">
        <v>894</v>
      </c>
      <c r="B315" s="197"/>
      <c r="C315" s="179" t="s">
        <v>895</v>
      </c>
      <c r="D315" s="180"/>
      <c r="E315" s="168">
        <v>200000</v>
      </c>
      <c r="F315" s="168">
        <v>200000</v>
      </c>
      <c r="G315" s="198">
        <v>200000</v>
      </c>
      <c r="H315" s="199"/>
    </row>
    <row r="316" spans="1:8" ht="23.25" customHeight="1" x14ac:dyDescent="0.25">
      <c r="A316" s="196" t="s">
        <v>479</v>
      </c>
      <c r="B316" s="197"/>
      <c r="C316" s="179" t="s">
        <v>896</v>
      </c>
      <c r="D316" s="180"/>
      <c r="E316" s="168">
        <v>200000</v>
      </c>
      <c r="F316" s="168">
        <v>200000</v>
      </c>
      <c r="G316" s="198">
        <v>200000</v>
      </c>
      <c r="H316" s="199"/>
    </row>
    <row r="317" spans="1:8" ht="23.25" customHeight="1" x14ac:dyDescent="0.25">
      <c r="A317" s="196" t="s">
        <v>107</v>
      </c>
      <c r="B317" s="197"/>
      <c r="C317" s="179" t="s">
        <v>896</v>
      </c>
      <c r="D317" s="179" t="s">
        <v>106</v>
      </c>
      <c r="E317" s="168">
        <v>200000</v>
      </c>
      <c r="F317" s="168">
        <v>200000</v>
      </c>
      <c r="G317" s="198">
        <v>200000</v>
      </c>
      <c r="H317" s="199"/>
    </row>
    <row r="318" spans="1:8" ht="23.25" customHeight="1" x14ac:dyDescent="0.25">
      <c r="A318" s="196" t="s">
        <v>105</v>
      </c>
      <c r="B318" s="197"/>
      <c r="C318" s="179" t="s">
        <v>896</v>
      </c>
      <c r="D318" s="179" t="s">
        <v>104</v>
      </c>
      <c r="E318" s="168">
        <v>200000</v>
      </c>
      <c r="F318" s="168">
        <v>200000</v>
      </c>
      <c r="G318" s="198">
        <v>200000</v>
      </c>
      <c r="H318" s="199"/>
    </row>
    <row r="319" spans="1:8" ht="34.5" customHeight="1" x14ac:dyDescent="0.25">
      <c r="A319" s="196" t="s">
        <v>897</v>
      </c>
      <c r="B319" s="197"/>
      <c r="C319" s="179" t="s">
        <v>898</v>
      </c>
      <c r="D319" s="180"/>
      <c r="E319" s="168">
        <v>10297230</v>
      </c>
      <c r="F319" s="168">
        <v>10297230</v>
      </c>
      <c r="G319" s="198">
        <v>10297230</v>
      </c>
      <c r="H319" s="199"/>
    </row>
    <row r="320" spans="1:8" ht="34.5" customHeight="1" x14ac:dyDescent="0.25">
      <c r="A320" s="196" t="s">
        <v>899</v>
      </c>
      <c r="B320" s="197"/>
      <c r="C320" s="179" t="s">
        <v>900</v>
      </c>
      <c r="D320" s="180"/>
      <c r="E320" s="168">
        <v>10297230</v>
      </c>
      <c r="F320" s="168">
        <v>10297230</v>
      </c>
      <c r="G320" s="198">
        <v>10297230</v>
      </c>
      <c r="H320" s="199"/>
    </row>
    <row r="321" spans="1:8" ht="23.25" customHeight="1" x14ac:dyDescent="0.25">
      <c r="A321" s="196" t="s">
        <v>107</v>
      </c>
      <c r="B321" s="197"/>
      <c r="C321" s="179" t="s">
        <v>900</v>
      </c>
      <c r="D321" s="179" t="s">
        <v>106</v>
      </c>
      <c r="E321" s="168">
        <v>10297230</v>
      </c>
      <c r="F321" s="168">
        <v>10297230</v>
      </c>
      <c r="G321" s="198">
        <v>10297230</v>
      </c>
      <c r="H321" s="199"/>
    </row>
    <row r="322" spans="1:8" ht="23.25" customHeight="1" x14ac:dyDescent="0.25">
      <c r="A322" s="196" t="s">
        <v>105</v>
      </c>
      <c r="B322" s="197"/>
      <c r="C322" s="179" t="s">
        <v>900</v>
      </c>
      <c r="D322" s="179" t="s">
        <v>104</v>
      </c>
      <c r="E322" s="168">
        <v>10297230</v>
      </c>
      <c r="F322" s="168">
        <v>10297230</v>
      </c>
      <c r="G322" s="198">
        <v>10297230</v>
      </c>
      <c r="H322" s="199"/>
    </row>
    <row r="323" spans="1:8" ht="34.5" customHeight="1" x14ac:dyDescent="0.25">
      <c r="A323" s="196" t="s">
        <v>901</v>
      </c>
      <c r="B323" s="197"/>
      <c r="C323" s="179" t="s">
        <v>477</v>
      </c>
      <c r="D323" s="179"/>
      <c r="E323" s="168">
        <v>1400000</v>
      </c>
      <c r="F323" s="168">
        <v>1400000</v>
      </c>
      <c r="G323" s="198">
        <v>1400000</v>
      </c>
      <c r="H323" s="199"/>
    </row>
    <row r="324" spans="1:8" ht="79.5" customHeight="1" x14ac:dyDescent="0.25">
      <c r="A324" s="196" t="s">
        <v>902</v>
      </c>
      <c r="B324" s="197"/>
      <c r="C324" s="179" t="s">
        <v>476</v>
      </c>
      <c r="D324" s="180"/>
      <c r="E324" s="168">
        <v>1400000</v>
      </c>
      <c r="F324" s="168">
        <v>1400000</v>
      </c>
      <c r="G324" s="198">
        <v>1400000</v>
      </c>
      <c r="H324" s="199"/>
    </row>
    <row r="325" spans="1:8" ht="34.5" customHeight="1" x14ac:dyDescent="0.25">
      <c r="A325" s="196" t="s">
        <v>475</v>
      </c>
      <c r="B325" s="197"/>
      <c r="C325" s="179" t="s">
        <v>474</v>
      </c>
      <c r="D325" s="180"/>
      <c r="E325" s="168">
        <v>1400000</v>
      </c>
      <c r="F325" s="168">
        <v>1400000</v>
      </c>
      <c r="G325" s="198">
        <v>1400000</v>
      </c>
      <c r="H325" s="199"/>
    </row>
    <row r="326" spans="1:8" ht="23.25" customHeight="1" x14ac:dyDescent="0.25">
      <c r="A326" s="196" t="s">
        <v>107</v>
      </c>
      <c r="B326" s="197"/>
      <c r="C326" s="179" t="s">
        <v>474</v>
      </c>
      <c r="D326" s="179" t="s">
        <v>106</v>
      </c>
      <c r="E326" s="168">
        <v>1400000</v>
      </c>
      <c r="F326" s="168">
        <v>1400000</v>
      </c>
      <c r="G326" s="198">
        <v>1400000</v>
      </c>
      <c r="H326" s="199"/>
    </row>
    <row r="327" spans="1:8" ht="23.25" customHeight="1" x14ac:dyDescent="0.25">
      <c r="A327" s="196" t="s">
        <v>105</v>
      </c>
      <c r="B327" s="197"/>
      <c r="C327" s="179" t="s">
        <v>474</v>
      </c>
      <c r="D327" s="179" t="s">
        <v>104</v>
      </c>
      <c r="E327" s="168">
        <v>1400000</v>
      </c>
      <c r="F327" s="168">
        <v>1400000</v>
      </c>
      <c r="G327" s="198">
        <v>1400000</v>
      </c>
      <c r="H327" s="199"/>
    </row>
    <row r="328" spans="1:8" ht="23.25" customHeight="1" x14ac:dyDescent="0.25">
      <c r="A328" s="196" t="s">
        <v>473</v>
      </c>
      <c r="B328" s="197"/>
      <c r="C328" s="179" t="s">
        <v>472</v>
      </c>
      <c r="D328" s="179"/>
      <c r="E328" s="168">
        <v>35065900</v>
      </c>
      <c r="F328" s="168">
        <v>2730000</v>
      </c>
      <c r="G328" s="198">
        <v>2730000</v>
      </c>
      <c r="H328" s="199"/>
    </row>
    <row r="329" spans="1:8" ht="34.5" customHeight="1" x14ac:dyDescent="0.25">
      <c r="A329" s="196" t="s">
        <v>903</v>
      </c>
      <c r="B329" s="197"/>
      <c r="C329" s="179" t="s">
        <v>471</v>
      </c>
      <c r="D329" s="180"/>
      <c r="E329" s="168">
        <v>35065900</v>
      </c>
      <c r="F329" s="168">
        <v>2730000</v>
      </c>
      <c r="G329" s="198">
        <v>2730000</v>
      </c>
      <c r="H329" s="199"/>
    </row>
    <row r="330" spans="1:8" ht="23.25" customHeight="1" x14ac:dyDescent="0.25">
      <c r="A330" s="196" t="s">
        <v>470</v>
      </c>
      <c r="B330" s="197"/>
      <c r="C330" s="179" t="s">
        <v>772</v>
      </c>
      <c r="D330" s="180"/>
      <c r="E330" s="168">
        <v>35065900</v>
      </c>
      <c r="F330" s="168">
        <v>2730000</v>
      </c>
      <c r="G330" s="198">
        <v>2730000</v>
      </c>
      <c r="H330" s="199"/>
    </row>
    <row r="331" spans="1:8" ht="23.25" customHeight="1" x14ac:dyDescent="0.25">
      <c r="A331" s="196" t="s">
        <v>107</v>
      </c>
      <c r="B331" s="197"/>
      <c r="C331" s="179" t="s">
        <v>772</v>
      </c>
      <c r="D331" s="179" t="s">
        <v>106</v>
      </c>
      <c r="E331" s="168">
        <v>1653000</v>
      </c>
      <c r="F331" s="168">
        <v>1653000</v>
      </c>
      <c r="G331" s="198">
        <v>1653000</v>
      </c>
      <c r="H331" s="199"/>
    </row>
    <row r="332" spans="1:8" ht="23.25" customHeight="1" x14ac:dyDescent="0.25">
      <c r="A332" s="196" t="s">
        <v>105</v>
      </c>
      <c r="B332" s="197"/>
      <c r="C332" s="179" t="s">
        <v>772</v>
      </c>
      <c r="D332" s="179" t="s">
        <v>104</v>
      </c>
      <c r="E332" s="168">
        <v>1653000</v>
      </c>
      <c r="F332" s="168">
        <v>1653000</v>
      </c>
      <c r="G332" s="198">
        <v>1653000</v>
      </c>
      <c r="H332" s="199"/>
    </row>
    <row r="333" spans="1:8" ht="15" customHeight="1" x14ac:dyDescent="0.25">
      <c r="A333" s="196" t="s">
        <v>103</v>
      </c>
      <c r="B333" s="197"/>
      <c r="C333" s="179" t="s">
        <v>772</v>
      </c>
      <c r="D333" s="179" t="s">
        <v>102</v>
      </c>
      <c r="E333" s="168">
        <v>877000</v>
      </c>
      <c r="F333" s="168">
        <v>877000</v>
      </c>
      <c r="G333" s="198">
        <v>877000</v>
      </c>
      <c r="H333" s="199"/>
    </row>
    <row r="334" spans="1:8" ht="15" customHeight="1" x14ac:dyDescent="0.25">
      <c r="A334" s="196" t="s">
        <v>469</v>
      </c>
      <c r="B334" s="197"/>
      <c r="C334" s="179" t="s">
        <v>772</v>
      </c>
      <c r="D334" s="179" t="s">
        <v>468</v>
      </c>
      <c r="E334" s="168">
        <v>877000</v>
      </c>
      <c r="F334" s="168">
        <v>877000</v>
      </c>
      <c r="G334" s="198">
        <v>877000</v>
      </c>
      <c r="H334" s="199"/>
    </row>
    <row r="335" spans="1:8" ht="23.25" customHeight="1" x14ac:dyDescent="0.25">
      <c r="A335" s="196" t="s">
        <v>263</v>
      </c>
      <c r="B335" s="197"/>
      <c r="C335" s="179" t="s">
        <v>772</v>
      </c>
      <c r="D335" s="179" t="s">
        <v>262</v>
      </c>
      <c r="E335" s="168">
        <v>32335900</v>
      </c>
      <c r="F335" s="168">
        <v>0</v>
      </c>
      <c r="G335" s="198">
        <v>0</v>
      </c>
      <c r="H335" s="199"/>
    </row>
    <row r="336" spans="1:8" ht="15" customHeight="1" x14ac:dyDescent="0.25">
      <c r="A336" s="196" t="s">
        <v>261</v>
      </c>
      <c r="B336" s="197"/>
      <c r="C336" s="179" t="s">
        <v>772</v>
      </c>
      <c r="D336" s="179" t="s">
        <v>260</v>
      </c>
      <c r="E336" s="168">
        <v>32335900</v>
      </c>
      <c r="F336" s="168">
        <v>0</v>
      </c>
      <c r="G336" s="198">
        <v>0</v>
      </c>
      <c r="H336" s="199"/>
    </row>
    <row r="337" spans="1:8" ht="23.25" customHeight="1" x14ac:dyDescent="0.25">
      <c r="A337" s="196" t="s">
        <v>97</v>
      </c>
      <c r="B337" s="197"/>
      <c r="C337" s="179" t="s">
        <v>772</v>
      </c>
      <c r="D337" s="179" t="s">
        <v>75</v>
      </c>
      <c r="E337" s="168">
        <v>200000</v>
      </c>
      <c r="F337" s="168">
        <v>200000</v>
      </c>
      <c r="G337" s="198">
        <v>200000</v>
      </c>
      <c r="H337" s="199"/>
    </row>
    <row r="338" spans="1:8" ht="15" customHeight="1" x14ac:dyDescent="0.25">
      <c r="A338" s="196" t="s">
        <v>96</v>
      </c>
      <c r="B338" s="197"/>
      <c r="C338" s="179" t="s">
        <v>772</v>
      </c>
      <c r="D338" s="179" t="s">
        <v>92</v>
      </c>
      <c r="E338" s="168">
        <v>200000</v>
      </c>
      <c r="F338" s="168">
        <v>200000</v>
      </c>
      <c r="G338" s="198">
        <v>200000</v>
      </c>
      <c r="H338" s="199"/>
    </row>
    <row r="339" spans="1:8" ht="34.5" customHeight="1" x14ac:dyDescent="0.25">
      <c r="A339" s="196" t="s">
        <v>904</v>
      </c>
      <c r="B339" s="197"/>
      <c r="C339" s="179" t="s">
        <v>905</v>
      </c>
      <c r="D339" s="179"/>
      <c r="E339" s="168">
        <v>5500000</v>
      </c>
      <c r="F339" s="168">
        <v>5500000</v>
      </c>
      <c r="G339" s="198">
        <v>5500000</v>
      </c>
      <c r="H339" s="199"/>
    </row>
    <row r="340" spans="1:8" ht="34.5" customHeight="1" x14ac:dyDescent="0.25">
      <c r="A340" s="196" t="s">
        <v>906</v>
      </c>
      <c r="B340" s="197"/>
      <c r="C340" s="179" t="s">
        <v>907</v>
      </c>
      <c r="D340" s="180"/>
      <c r="E340" s="168">
        <v>5500000</v>
      </c>
      <c r="F340" s="168">
        <v>5500000</v>
      </c>
      <c r="G340" s="198">
        <v>5500000</v>
      </c>
      <c r="H340" s="199"/>
    </row>
    <row r="341" spans="1:8" ht="23.25" customHeight="1" x14ac:dyDescent="0.25">
      <c r="A341" s="196" t="s">
        <v>478</v>
      </c>
      <c r="B341" s="197"/>
      <c r="C341" s="179" t="s">
        <v>908</v>
      </c>
      <c r="D341" s="180"/>
      <c r="E341" s="168">
        <v>5500000</v>
      </c>
      <c r="F341" s="168">
        <v>5500000</v>
      </c>
      <c r="G341" s="198">
        <v>5500000</v>
      </c>
      <c r="H341" s="199"/>
    </row>
    <row r="342" spans="1:8" ht="23.25" customHeight="1" x14ac:dyDescent="0.25">
      <c r="A342" s="196" t="s">
        <v>107</v>
      </c>
      <c r="B342" s="197"/>
      <c r="C342" s="179" t="s">
        <v>908</v>
      </c>
      <c r="D342" s="179" t="s">
        <v>106</v>
      </c>
      <c r="E342" s="168">
        <v>5000000</v>
      </c>
      <c r="F342" s="168">
        <v>5000000</v>
      </c>
      <c r="G342" s="198">
        <v>5000000</v>
      </c>
      <c r="H342" s="199"/>
    </row>
    <row r="343" spans="1:8" ht="23.25" customHeight="1" x14ac:dyDescent="0.25">
      <c r="A343" s="196" t="s">
        <v>105</v>
      </c>
      <c r="B343" s="197"/>
      <c r="C343" s="179" t="s">
        <v>908</v>
      </c>
      <c r="D343" s="179" t="s">
        <v>104</v>
      </c>
      <c r="E343" s="168">
        <v>5000000</v>
      </c>
      <c r="F343" s="168">
        <v>5000000</v>
      </c>
      <c r="G343" s="198">
        <v>5000000</v>
      </c>
      <c r="H343" s="199"/>
    </row>
    <row r="344" spans="1:8" ht="23.25" customHeight="1" x14ac:dyDescent="0.25">
      <c r="A344" s="196" t="s">
        <v>97</v>
      </c>
      <c r="B344" s="197"/>
      <c r="C344" s="179" t="s">
        <v>908</v>
      </c>
      <c r="D344" s="179" t="s">
        <v>75</v>
      </c>
      <c r="E344" s="168">
        <v>500000</v>
      </c>
      <c r="F344" s="168">
        <v>500000</v>
      </c>
      <c r="G344" s="198">
        <v>500000</v>
      </c>
      <c r="H344" s="199"/>
    </row>
    <row r="345" spans="1:8" ht="15" customHeight="1" x14ac:dyDescent="0.25">
      <c r="A345" s="196" t="s">
        <v>124</v>
      </c>
      <c r="B345" s="197"/>
      <c r="C345" s="179" t="s">
        <v>908</v>
      </c>
      <c r="D345" s="179" t="s">
        <v>78</v>
      </c>
      <c r="E345" s="168">
        <v>500000</v>
      </c>
      <c r="F345" s="168">
        <v>500000</v>
      </c>
      <c r="G345" s="198">
        <v>500000</v>
      </c>
      <c r="H345" s="199"/>
    </row>
    <row r="346" spans="1:8" ht="15" customHeight="1" x14ac:dyDescent="0.25">
      <c r="A346" s="196" t="s">
        <v>132</v>
      </c>
      <c r="B346" s="197"/>
      <c r="C346" s="179" t="s">
        <v>467</v>
      </c>
      <c r="D346" s="179"/>
      <c r="E346" s="168">
        <v>52169870</v>
      </c>
      <c r="F346" s="168">
        <v>52169870</v>
      </c>
      <c r="G346" s="198">
        <v>52169870</v>
      </c>
      <c r="H346" s="199"/>
    </row>
    <row r="347" spans="1:8" ht="23.25" customHeight="1" x14ac:dyDescent="0.25">
      <c r="A347" s="196" t="s">
        <v>130</v>
      </c>
      <c r="B347" s="197"/>
      <c r="C347" s="179" t="s">
        <v>466</v>
      </c>
      <c r="D347" s="180"/>
      <c r="E347" s="168">
        <v>52169870</v>
      </c>
      <c r="F347" s="168">
        <v>52169870</v>
      </c>
      <c r="G347" s="198">
        <v>52169870</v>
      </c>
      <c r="H347" s="199"/>
    </row>
    <row r="348" spans="1:8" ht="23.25" customHeight="1" x14ac:dyDescent="0.25">
      <c r="A348" s="196" t="s">
        <v>909</v>
      </c>
      <c r="B348" s="197"/>
      <c r="C348" s="179" t="s">
        <v>910</v>
      </c>
      <c r="D348" s="180"/>
      <c r="E348" s="168">
        <v>52169870</v>
      </c>
      <c r="F348" s="168">
        <v>52169870</v>
      </c>
      <c r="G348" s="198">
        <v>52169870</v>
      </c>
      <c r="H348" s="199"/>
    </row>
    <row r="349" spans="1:8" ht="45.75" customHeight="1" x14ac:dyDescent="0.25">
      <c r="A349" s="196" t="s">
        <v>111</v>
      </c>
      <c r="B349" s="197"/>
      <c r="C349" s="179" t="s">
        <v>910</v>
      </c>
      <c r="D349" s="179" t="s">
        <v>110</v>
      </c>
      <c r="E349" s="168">
        <v>52167200</v>
      </c>
      <c r="F349" s="168">
        <v>52167200</v>
      </c>
      <c r="G349" s="198">
        <v>52167200</v>
      </c>
      <c r="H349" s="199"/>
    </row>
    <row r="350" spans="1:8" ht="15" customHeight="1" x14ac:dyDescent="0.25">
      <c r="A350" s="196" t="s">
        <v>109</v>
      </c>
      <c r="B350" s="197"/>
      <c r="C350" s="179" t="s">
        <v>910</v>
      </c>
      <c r="D350" s="179" t="s">
        <v>108</v>
      </c>
      <c r="E350" s="168">
        <v>52167200</v>
      </c>
      <c r="F350" s="168">
        <v>52167200</v>
      </c>
      <c r="G350" s="198">
        <v>52167200</v>
      </c>
      <c r="H350" s="199"/>
    </row>
    <row r="351" spans="1:8" ht="15" customHeight="1" x14ac:dyDescent="0.25">
      <c r="A351" s="196" t="s">
        <v>221</v>
      </c>
      <c r="B351" s="197"/>
      <c r="C351" s="179" t="s">
        <v>910</v>
      </c>
      <c r="D351" s="179" t="s">
        <v>64</v>
      </c>
      <c r="E351" s="168">
        <v>2670</v>
      </c>
      <c r="F351" s="168">
        <v>2670</v>
      </c>
      <c r="G351" s="198">
        <v>2670</v>
      </c>
      <c r="H351" s="199"/>
    </row>
    <row r="352" spans="1:8" ht="15" customHeight="1" x14ac:dyDescent="0.25">
      <c r="A352" s="196" t="s">
        <v>220</v>
      </c>
      <c r="B352" s="197"/>
      <c r="C352" s="179" t="s">
        <v>910</v>
      </c>
      <c r="D352" s="179" t="s">
        <v>219</v>
      </c>
      <c r="E352" s="168">
        <v>2670</v>
      </c>
      <c r="F352" s="168">
        <v>2670</v>
      </c>
      <c r="G352" s="198">
        <v>2670</v>
      </c>
      <c r="H352" s="199"/>
    </row>
    <row r="353" spans="1:8" ht="15" customHeight="1" x14ac:dyDescent="0.25">
      <c r="A353" s="213" t="s">
        <v>284</v>
      </c>
      <c r="B353" s="214"/>
      <c r="C353" s="166" t="s">
        <v>283</v>
      </c>
      <c r="D353" s="166"/>
      <c r="E353" s="172">
        <v>127490900</v>
      </c>
      <c r="F353" s="172">
        <v>132550630</v>
      </c>
      <c r="G353" s="215">
        <v>77302640</v>
      </c>
      <c r="H353" s="216"/>
    </row>
    <row r="354" spans="1:8" ht="23.25" customHeight="1" x14ac:dyDescent="0.25">
      <c r="A354" s="196" t="s">
        <v>862</v>
      </c>
      <c r="B354" s="197"/>
      <c r="C354" s="179" t="s">
        <v>512</v>
      </c>
      <c r="D354" s="179"/>
      <c r="E354" s="168">
        <v>996000</v>
      </c>
      <c r="F354" s="168">
        <v>996000</v>
      </c>
      <c r="G354" s="198">
        <v>996000</v>
      </c>
      <c r="H354" s="199"/>
    </row>
    <row r="355" spans="1:8" ht="34.5" customHeight="1" x14ac:dyDescent="0.25">
      <c r="A355" s="196" t="s">
        <v>863</v>
      </c>
      <c r="B355" s="197"/>
      <c r="C355" s="179" t="s">
        <v>864</v>
      </c>
      <c r="D355" s="180"/>
      <c r="E355" s="168">
        <v>996000</v>
      </c>
      <c r="F355" s="168">
        <v>996000</v>
      </c>
      <c r="G355" s="198">
        <v>996000</v>
      </c>
      <c r="H355" s="199"/>
    </row>
    <row r="356" spans="1:8" ht="135.75" customHeight="1" x14ac:dyDescent="0.25">
      <c r="A356" s="196" t="s">
        <v>511</v>
      </c>
      <c r="B356" s="197"/>
      <c r="C356" s="179" t="s">
        <v>865</v>
      </c>
      <c r="D356" s="180"/>
      <c r="E356" s="168">
        <v>996000</v>
      </c>
      <c r="F356" s="168">
        <v>996000</v>
      </c>
      <c r="G356" s="198">
        <v>996000</v>
      </c>
      <c r="H356" s="199"/>
    </row>
    <row r="357" spans="1:8" ht="45.75" customHeight="1" x14ac:dyDescent="0.25">
      <c r="A357" s="196" t="s">
        <v>111</v>
      </c>
      <c r="B357" s="197"/>
      <c r="C357" s="179" t="s">
        <v>865</v>
      </c>
      <c r="D357" s="179" t="s">
        <v>110</v>
      </c>
      <c r="E357" s="168">
        <v>792200</v>
      </c>
      <c r="F357" s="168">
        <v>792200</v>
      </c>
      <c r="G357" s="198">
        <v>792200</v>
      </c>
      <c r="H357" s="199"/>
    </row>
    <row r="358" spans="1:8" ht="23.25" customHeight="1" x14ac:dyDescent="0.25">
      <c r="A358" s="196" t="s">
        <v>225</v>
      </c>
      <c r="B358" s="197"/>
      <c r="C358" s="179" t="s">
        <v>865</v>
      </c>
      <c r="D358" s="179" t="s">
        <v>222</v>
      </c>
      <c r="E358" s="168">
        <v>792200</v>
      </c>
      <c r="F358" s="168">
        <v>792200</v>
      </c>
      <c r="G358" s="198">
        <v>792200</v>
      </c>
      <c r="H358" s="199"/>
    </row>
    <row r="359" spans="1:8" ht="23.25" customHeight="1" x14ac:dyDescent="0.25">
      <c r="A359" s="196" t="s">
        <v>107</v>
      </c>
      <c r="B359" s="197"/>
      <c r="C359" s="179" t="s">
        <v>865</v>
      </c>
      <c r="D359" s="179" t="s">
        <v>106</v>
      </c>
      <c r="E359" s="168">
        <v>203800</v>
      </c>
      <c r="F359" s="168">
        <v>203800</v>
      </c>
      <c r="G359" s="198">
        <v>203800</v>
      </c>
      <c r="H359" s="199"/>
    </row>
    <row r="360" spans="1:8" ht="23.25" customHeight="1" x14ac:dyDescent="0.25">
      <c r="A360" s="196" t="s">
        <v>105</v>
      </c>
      <c r="B360" s="197"/>
      <c r="C360" s="179" t="s">
        <v>865</v>
      </c>
      <c r="D360" s="179" t="s">
        <v>104</v>
      </c>
      <c r="E360" s="168">
        <v>203800</v>
      </c>
      <c r="F360" s="168">
        <v>203800</v>
      </c>
      <c r="G360" s="198">
        <v>203800</v>
      </c>
      <c r="H360" s="199"/>
    </row>
    <row r="361" spans="1:8" ht="15" customHeight="1" x14ac:dyDescent="0.25">
      <c r="A361" s="196" t="s">
        <v>282</v>
      </c>
      <c r="B361" s="197"/>
      <c r="C361" s="179" t="s">
        <v>281</v>
      </c>
      <c r="D361" s="179"/>
      <c r="E361" s="168">
        <v>12525900</v>
      </c>
      <c r="F361" s="168">
        <v>17635630</v>
      </c>
      <c r="G361" s="198">
        <v>16916640</v>
      </c>
      <c r="H361" s="199"/>
    </row>
    <row r="362" spans="1:8" ht="45.75" customHeight="1" x14ac:dyDescent="0.25">
      <c r="A362" s="196" t="s">
        <v>715</v>
      </c>
      <c r="B362" s="197"/>
      <c r="C362" s="179" t="s">
        <v>280</v>
      </c>
      <c r="D362" s="180"/>
      <c r="E362" s="168">
        <v>12525900</v>
      </c>
      <c r="F362" s="168">
        <v>17635630</v>
      </c>
      <c r="G362" s="198">
        <v>16916640</v>
      </c>
      <c r="H362" s="199"/>
    </row>
    <row r="363" spans="1:8" ht="23.25" customHeight="1" x14ac:dyDescent="0.25">
      <c r="A363" s="196" t="s">
        <v>279</v>
      </c>
      <c r="B363" s="197"/>
      <c r="C363" s="179" t="s">
        <v>278</v>
      </c>
      <c r="D363" s="180"/>
      <c r="E363" s="168">
        <v>1565700</v>
      </c>
      <c r="F363" s="168">
        <v>1142740</v>
      </c>
      <c r="G363" s="198">
        <v>1340130</v>
      </c>
      <c r="H363" s="199"/>
    </row>
    <row r="364" spans="1:8" ht="15" customHeight="1" x14ac:dyDescent="0.25">
      <c r="A364" s="196" t="s">
        <v>103</v>
      </c>
      <c r="B364" s="197"/>
      <c r="C364" s="179" t="s">
        <v>278</v>
      </c>
      <c r="D364" s="179" t="s">
        <v>102</v>
      </c>
      <c r="E364" s="168">
        <v>1565700</v>
      </c>
      <c r="F364" s="168">
        <v>1142740</v>
      </c>
      <c r="G364" s="198">
        <v>1340130</v>
      </c>
      <c r="H364" s="199"/>
    </row>
    <row r="365" spans="1:8" ht="23.25" customHeight="1" x14ac:dyDescent="0.25">
      <c r="A365" s="196" t="s">
        <v>276</v>
      </c>
      <c r="B365" s="197"/>
      <c r="C365" s="179" t="s">
        <v>278</v>
      </c>
      <c r="D365" s="179" t="s">
        <v>274</v>
      </c>
      <c r="E365" s="168">
        <v>1565700</v>
      </c>
      <c r="F365" s="168">
        <v>1142740</v>
      </c>
      <c r="G365" s="198">
        <v>1340130</v>
      </c>
      <c r="H365" s="199"/>
    </row>
    <row r="366" spans="1:8" ht="23.25" customHeight="1" x14ac:dyDescent="0.25">
      <c r="A366" s="196" t="s">
        <v>277</v>
      </c>
      <c r="B366" s="197"/>
      <c r="C366" s="179" t="s">
        <v>275</v>
      </c>
      <c r="D366" s="180"/>
      <c r="E366" s="168">
        <v>10960200</v>
      </c>
      <c r="F366" s="168">
        <v>16492890</v>
      </c>
      <c r="G366" s="198">
        <v>15576510</v>
      </c>
      <c r="H366" s="199"/>
    </row>
    <row r="367" spans="1:8" ht="15" customHeight="1" x14ac:dyDescent="0.25">
      <c r="A367" s="196" t="s">
        <v>103</v>
      </c>
      <c r="B367" s="197"/>
      <c r="C367" s="179" t="s">
        <v>275</v>
      </c>
      <c r="D367" s="179" t="s">
        <v>102</v>
      </c>
      <c r="E367" s="168">
        <v>10960200</v>
      </c>
      <c r="F367" s="168">
        <v>16492890</v>
      </c>
      <c r="G367" s="198">
        <v>15576510</v>
      </c>
      <c r="H367" s="199"/>
    </row>
    <row r="368" spans="1:8" ht="23.25" customHeight="1" x14ac:dyDescent="0.25">
      <c r="A368" s="196" t="s">
        <v>276</v>
      </c>
      <c r="B368" s="197"/>
      <c r="C368" s="179" t="s">
        <v>275</v>
      </c>
      <c r="D368" s="179" t="s">
        <v>274</v>
      </c>
      <c r="E368" s="168">
        <v>10960200</v>
      </c>
      <c r="F368" s="168">
        <v>16492890</v>
      </c>
      <c r="G368" s="198">
        <v>15576510</v>
      </c>
      <c r="H368" s="199"/>
    </row>
    <row r="369" spans="1:8" ht="34.5" customHeight="1" x14ac:dyDescent="0.25">
      <c r="A369" s="196" t="s">
        <v>273</v>
      </c>
      <c r="B369" s="197"/>
      <c r="C369" s="179" t="s">
        <v>272</v>
      </c>
      <c r="D369" s="179"/>
      <c r="E369" s="168">
        <v>113919000</v>
      </c>
      <c r="F369" s="168">
        <v>113919000</v>
      </c>
      <c r="G369" s="198">
        <v>56960000</v>
      </c>
      <c r="H369" s="199"/>
    </row>
    <row r="370" spans="1:8" ht="45.75" customHeight="1" x14ac:dyDescent="0.25">
      <c r="A370" s="196" t="s">
        <v>1057</v>
      </c>
      <c r="B370" s="197"/>
      <c r="C370" s="179" t="s">
        <v>271</v>
      </c>
      <c r="D370" s="180"/>
      <c r="E370" s="168">
        <v>113919000</v>
      </c>
      <c r="F370" s="168">
        <v>113919000</v>
      </c>
      <c r="G370" s="198">
        <v>56960000</v>
      </c>
      <c r="H370" s="199"/>
    </row>
    <row r="371" spans="1:8" ht="45.75" customHeight="1" x14ac:dyDescent="0.25">
      <c r="A371" s="196" t="s">
        <v>270</v>
      </c>
      <c r="B371" s="197"/>
      <c r="C371" s="179" t="s">
        <v>269</v>
      </c>
      <c r="D371" s="180"/>
      <c r="E371" s="168">
        <v>113919000</v>
      </c>
      <c r="F371" s="168">
        <v>113919000</v>
      </c>
      <c r="G371" s="198">
        <v>56960000</v>
      </c>
      <c r="H371" s="199"/>
    </row>
    <row r="372" spans="1:8" ht="23.25" customHeight="1" x14ac:dyDescent="0.25">
      <c r="A372" s="196" t="s">
        <v>263</v>
      </c>
      <c r="B372" s="197"/>
      <c r="C372" s="179" t="s">
        <v>269</v>
      </c>
      <c r="D372" s="179" t="s">
        <v>262</v>
      </c>
      <c r="E372" s="168">
        <v>113919000</v>
      </c>
      <c r="F372" s="168">
        <v>113919000</v>
      </c>
      <c r="G372" s="198">
        <v>56960000</v>
      </c>
      <c r="H372" s="199"/>
    </row>
    <row r="373" spans="1:8" ht="15" customHeight="1" x14ac:dyDescent="0.25">
      <c r="A373" s="196" t="s">
        <v>261</v>
      </c>
      <c r="B373" s="197"/>
      <c r="C373" s="179" t="s">
        <v>269</v>
      </c>
      <c r="D373" s="179" t="s">
        <v>260</v>
      </c>
      <c r="E373" s="168">
        <v>113919000</v>
      </c>
      <c r="F373" s="168">
        <v>113919000</v>
      </c>
      <c r="G373" s="198">
        <v>56960000</v>
      </c>
      <c r="H373" s="199"/>
    </row>
    <row r="374" spans="1:8" ht="15" customHeight="1" x14ac:dyDescent="0.25">
      <c r="A374" s="196" t="s">
        <v>293</v>
      </c>
      <c r="B374" s="197"/>
      <c r="C374" s="179" t="s">
        <v>292</v>
      </c>
      <c r="D374" s="179"/>
      <c r="E374" s="168">
        <v>50000</v>
      </c>
      <c r="F374" s="168">
        <v>0</v>
      </c>
      <c r="G374" s="198">
        <v>0</v>
      </c>
      <c r="H374" s="199"/>
    </row>
    <row r="375" spans="1:8" ht="34.5" customHeight="1" x14ac:dyDescent="0.25">
      <c r="A375" s="196" t="s">
        <v>291</v>
      </c>
      <c r="B375" s="197"/>
      <c r="C375" s="179" t="s">
        <v>290</v>
      </c>
      <c r="D375" s="180"/>
      <c r="E375" s="168">
        <v>50000</v>
      </c>
      <c r="F375" s="168">
        <v>0</v>
      </c>
      <c r="G375" s="198">
        <v>0</v>
      </c>
      <c r="H375" s="199"/>
    </row>
    <row r="376" spans="1:8" ht="23.25" customHeight="1" x14ac:dyDescent="0.25">
      <c r="A376" s="196" t="s">
        <v>289</v>
      </c>
      <c r="B376" s="197"/>
      <c r="C376" s="179" t="s">
        <v>288</v>
      </c>
      <c r="D376" s="180"/>
      <c r="E376" s="168">
        <v>50000</v>
      </c>
      <c r="F376" s="168">
        <v>0</v>
      </c>
      <c r="G376" s="198">
        <v>0</v>
      </c>
      <c r="H376" s="199"/>
    </row>
    <row r="377" spans="1:8" ht="15" customHeight="1" x14ac:dyDescent="0.25">
      <c r="A377" s="196" t="s">
        <v>103</v>
      </c>
      <c r="B377" s="197"/>
      <c r="C377" s="179" t="s">
        <v>288</v>
      </c>
      <c r="D377" s="179" t="s">
        <v>102</v>
      </c>
      <c r="E377" s="168">
        <v>50000</v>
      </c>
      <c r="F377" s="168">
        <v>0</v>
      </c>
      <c r="G377" s="198">
        <v>0</v>
      </c>
      <c r="H377" s="199"/>
    </row>
    <row r="378" spans="1:8" ht="23.25" customHeight="1" x14ac:dyDescent="0.25">
      <c r="A378" s="196" t="s">
        <v>276</v>
      </c>
      <c r="B378" s="197"/>
      <c r="C378" s="179" t="s">
        <v>288</v>
      </c>
      <c r="D378" s="179" t="s">
        <v>274</v>
      </c>
      <c r="E378" s="168">
        <v>50000</v>
      </c>
      <c r="F378" s="168">
        <v>0</v>
      </c>
      <c r="G378" s="198">
        <v>0</v>
      </c>
      <c r="H378" s="199"/>
    </row>
    <row r="379" spans="1:8" ht="23.25" customHeight="1" x14ac:dyDescent="0.25">
      <c r="A379" s="196" t="s">
        <v>1053</v>
      </c>
      <c r="B379" s="197"/>
      <c r="C379" s="179" t="s">
        <v>1054</v>
      </c>
      <c r="D379" s="179"/>
      <c r="E379" s="168">
        <v>0</v>
      </c>
      <c r="F379" s="168">
        <v>0</v>
      </c>
      <c r="G379" s="198">
        <v>2430000</v>
      </c>
      <c r="H379" s="199"/>
    </row>
    <row r="380" spans="1:8" ht="57" customHeight="1" x14ac:dyDescent="0.25">
      <c r="A380" s="196" t="s">
        <v>687</v>
      </c>
      <c r="B380" s="197"/>
      <c r="C380" s="179" t="s">
        <v>1055</v>
      </c>
      <c r="D380" s="180"/>
      <c r="E380" s="168">
        <v>0</v>
      </c>
      <c r="F380" s="168">
        <v>0</v>
      </c>
      <c r="G380" s="198">
        <v>2430000</v>
      </c>
      <c r="H380" s="199"/>
    </row>
    <row r="381" spans="1:8" ht="45.75" customHeight="1" x14ac:dyDescent="0.25">
      <c r="A381" s="196" t="s">
        <v>688</v>
      </c>
      <c r="B381" s="197"/>
      <c r="C381" s="179" t="s">
        <v>1056</v>
      </c>
      <c r="D381" s="180"/>
      <c r="E381" s="168">
        <v>0</v>
      </c>
      <c r="F381" s="168">
        <v>0</v>
      </c>
      <c r="G381" s="198">
        <v>2430000</v>
      </c>
      <c r="H381" s="199"/>
    </row>
    <row r="382" spans="1:8" ht="15" customHeight="1" x14ac:dyDescent="0.25">
      <c r="A382" s="196" t="s">
        <v>103</v>
      </c>
      <c r="B382" s="197"/>
      <c r="C382" s="179" t="s">
        <v>1056</v>
      </c>
      <c r="D382" s="179" t="s">
        <v>102</v>
      </c>
      <c r="E382" s="168">
        <v>0</v>
      </c>
      <c r="F382" s="168">
        <v>0</v>
      </c>
      <c r="G382" s="198">
        <v>2430000</v>
      </c>
      <c r="H382" s="199"/>
    </row>
    <row r="383" spans="1:8" ht="23.25" customHeight="1" x14ac:dyDescent="0.25">
      <c r="A383" s="196" t="s">
        <v>276</v>
      </c>
      <c r="B383" s="197"/>
      <c r="C383" s="179" t="s">
        <v>1056</v>
      </c>
      <c r="D383" s="179" t="s">
        <v>274</v>
      </c>
      <c r="E383" s="168">
        <v>0</v>
      </c>
      <c r="F383" s="168">
        <v>0</v>
      </c>
      <c r="G383" s="198">
        <v>2430000</v>
      </c>
      <c r="H383" s="199"/>
    </row>
    <row r="384" spans="1:8" ht="34.5" customHeight="1" x14ac:dyDescent="0.25">
      <c r="A384" s="213" t="s">
        <v>949</v>
      </c>
      <c r="B384" s="214"/>
      <c r="C384" s="166" t="s">
        <v>352</v>
      </c>
      <c r="D384" s="166"/>
      <c r="E384" s="172">
        <v>233520320</v>
      </c>
      <c r="F384" s="172">
        <v>246417040</v>
      </c>
      <c r="G384" s="215">
        <v>125297420</v>
      </c>
      <c r="H384" s="216"/>
    </row>
    <row r="385" spans="1:8" ht="15" customHeight="1" x14ac:dyDescent="0.25">
      <c r="A385" s="196" t="s">
        <v>384</v>
      </c>
      <c r="B385" s="197"/>
      <c r="C385" s="179" t="s">
        <v>383</v>
      </c>
      <c r="D385" s="179"/>
      <c r="E385" s="168">
        <v>114262050</v>
      </c>
      <c r="F385" s="168">
        <v>119632360</v>
      </c>
      <c r="G385" s="198">
        <v>0</v>
      </c>
      <c r="H385" s="199"/>
    </row>
    <row r="386" spans="1:8" ht="15" customHeight="1" x14ac:dyDescent="0.25">
      <c r="A386" s="196" t="s">
        <v>527</v>
      </c>
      <c r="B386" s="197"/>
      <c r="C386" s="179" t="s">
        <v>528</v>
      </c>
      <c r="D386" s="180"/>
      <c r="E386" s="168">
        <v>114262050</v>
      </c>
      <c r="F386" s="168">
        <v>119632360</v>
      </c>
      <c r="G386" s="198">
        <v>0</v>
      </c>
      <c r="H386" s="199"/>
    </row>
    <row r="387" spans="1:8" ht="23.25" customHeight="1" x14ac:dyDescent="0.25">
      <c r="A387" s="196" t="s">
        <v>529</v>
      </c>
      <c r="B387" s="197"/>
      <c r="C387" s="179" t="s">
        <v>793</v>
      </c>
      <c r="D387" s="180"/>
      <c r="E387" s="168">
        <v>114262050</v>
      </c>
      <c r="F387" s="168">
        <v>119632360</v>
      </c>
      <c r="G387" s="198">
        <v>0</v>
      </c>
      <c r="H387" s="199"/>
    </row>
    <row r="388" spans="1:8" ht="23.25" customHeight="1" x14ac:dyDescent="0.25">
      <c r="A388" s="196" t="s">
        <v>263</v>
      </c>
      <c r="B388" s="197"/>
      <c r="C388" s="179" t="s">
        <v>793</v>
      </c>
      <c r="D388" s="179" t="s">
        <v>262</v>
      </c>
      <c r="E388" s="168">
        <v>114262050</v>
      </c>
      <c r="F388" s="168">
        <v>119632360</v>
      </c>
      <c r="G388" s="198">
        <v>0</v>
      </c>
      <c r="H388" s="199"/>
    </row>
    <row r="389" spans="1:8" ht="15" customHeight="1" x14ac:dyDescent="0.25">
      <c r="A389" s="196" t="s">
        <v>261</v>
      </c>
      <c r="B389" s="197"/>
      <c r="C389" s="179" t="s">
        <v>793</v>
      </c>
      <c r="D389" s="179" t="s">
        <v>260</v>
      </c>
      <c r="E389" s="168">
        <v>114262050</v>
      </c>
      <c r="F389" s="168">
        <v>119632360</v>
      </c>
      <c r="G389" s="198">
        <v>0</v>
      </c>
      <c r="H389" s="199"/>
    </row>
    <row r="390" spans="1:8" ht="15" customHeight="1" x14ac:dyDescent="0.25">
      <c r="A390" s="196" t="s">
        <v>351</v>
      </c>
      <c r="B390" s="197"/>
      <c r="C390" s="179" t="s">
        <v>350</v>
      </c>
      <c r="D390" s="179"/>
      <c r="E390" s="168">
        <v>16902570</v>
      </c>
      <c r="F390" s="168">
        <v>16904260</v>
      </c>
      <c r="G390" s="198">
        <v>15413530</v>
      </c>
      <c r="H390" s="199"/>
    </row>
    <row r="391" spans="1:8" ht="45.75" customHeight="1" x14ac:dyDescent="0.25">
      <c r="A391" s="196" t="s">
        <v>1011</v>
      </c>
      <c r="B391" s="197"/>
      <c r="C391" s="179" t="s">
        <v>349</v>
      </c>
      <c r="D391" s="180"/>
      <c r="E391" s="168">
        <v>16902570</v>
      </c>
      <c r="F391" s="168">
        <v>16904260</v>
      </c>
      <c r="G391" s="198">
        <v>15413530</v>
      </c>
      <c r="H391" s="199"/>
    </row>
    <row r="392" spans="1:8" ht="23.25" customHeight="1" x14ac:dyDescent="0.25">
      <c r="A392" s="196" t="s">
        <v>1012</v>
      </c>
      <c r="B392" s="197"/>
      <c r="C392" s="179" t="s">
        <v>1013</v>
      </c>
      <c r="D392" s="180"/>
      <c r="E392" s="168">
        <v>16902570</v>
      </c>
      <c r="F392" s="168">
        <v>0</v>
      </c>
      <c r="G392" s="198">
        <v>0</v>
      </c>
      <c r="H392" s="199"/>
    </row>
    <row r="393" spans="1:8" ht="23.25" customHeight="1" x14ac:dyDescent="0.25">
      <c r="A393" s="196" t="s">
        <v>263</v>
      </c>
      <c r="B393" s="197"/>
      <c r="C393" s="179" t="s">
        <v>1013</v>
      </c>
      <c r="D393" s="179" t="s">
        <v>262</v>
      </c>
      <c r="E393" s="168">
        <v>16902570</v>
      </c>
      <c r="F393" s="168">
        <v>0</v>
      </c>
      <c r="G393" s="198">
        <v>0</v>
      </c>
      <c r="H393" s="199"/>
    </row>
    <row r="394" spans="1:8" ht="15" customHeight="1" x14ac:dyDescent="0.25">
      <c r="A394" s="196" t="s">
        <v>261</v>
      </c>
      <c r="B394" s="197"/>
      <c r="C394" s="179" t="s">
        <v>1013</v>
      </c>
      <c r="D394" s="179" t="s">
        <v>260</v>
      </c>
      <c r="E394" s="168">
        <v>16902570</v>
      </c>
      <c r="F394" s="168">
        <v>0</v>
      </c>
      <c r="G394" s="198">
        <v>0</v>
      </c>
      <c r="H394" s="199"/>
    </row>
    <row r="395" spans="1:8" ht="23.25" customHeight="1" x14ac:dyDescent="0.25">
      <c r="A395" s="196" t="s">
        <v>348</v>
      </c>
      <c r="B395" s="197"/>
      <c r="C395" s="179" t="s">
        <v>347</v>
      </c>
      <c r="D395" s="180"/>
      <c r="E395" s="168">
        <v>0</v>
      </c>
      <c r="F395" s="168">
        <v>16904260</v>
      </c>
      <c r="G395" s="198">
        <v>15413530</v>
      </c>
      <c r="H395" s="199"/>
    </row>
    <row r="396" spans="1:8" ht="23.25" customHeight="1" x14ac:dyDescent="0.25">
      <c r="A396" s="196" t="s">
        <v>263</v>
      </c>
      <c r="B396" s="197"/>
      <c r="C396" s="179" t="s">
        <v>347</v>
      </c>
      <c r="D396" s="179" t="s">
        <v>262</v>
      </c>
      <c r="E396" s="168">
        <v>0</v>
      </c>
      <c r="F396" s="168">
        <v>16904260</v>
      </c>
      <c r="G396" s="198">
        <v>15413530</v>
      </c>
      <c r="H396" s="199"/>
    </row>
    <row r="397" spans="1:8" ht="15" customHeight="1" x14ac:dyDescent="0.25">
      <c r="A397" s="196" t="s">
        <v>261</v>
      </c>
      <c r="B397" s="197"/>
      <c r="C397" s="179" t="s">
        <v>347</v>
      </c>
      <c r="D397" s="179" t="s">
        <v>260</v>
      </c>
      <c r="E397" s="168">
        <v>0</v>
      </c>
      <c r="F397" s="168">
        <v>16904260</v>
      </c>
      <c r="G397" s="198">
        <v>15413530</v>
      </c>
      <c r="H397" s="199"/>
    </row>
    <row r="398" spans="1:8" ht="23.25" customHeight="1" x14ac:dyDescent="0.25">
      <c r="A398" s="196" t="s">
        <v>956</v>
      </c>
      <c r="B398" s="197"/>
      <c r="C398" s="179" t="s">
        <v>382</v>
      </c>
      <c r="D398" s="179"/>
      <c r="E398" s="168">
        <v>100000</v>
      </c>
      <c r="F398" s="168">
        <v>100000</v>
      </c>
      <c r="G398" s="198">
        <v>0</v>
      </c>
      <c r="H398" s="199"/>
    </row>
    <row r="399" spans="1:8" ht="45.75" customHeight="1" x14ac:dyDescent="0.25">
      <c r="A399" s="196" t="s">
        <v>957</v>
      </c>
      <c r="B399" s="197"/>
      <c r="C399" s="179" t="s">
        <v>380</v>
      </c>
      <c r="D399" s="180"/>
      <c r="E399" s="168">
        <v>100000</v>
      </c>
      <c r="F399" s="168">
        <v>100000</v>
      </c>
      <c r="G399" s="198">
        <v>0</v>
      </c>
      <c r="H399" s="199"/>
    </row>
    <row r="400" spans="1:8" ht="34.5" customHeight="1" x14ac:dyDescent="0.25">
      <c r="A400" s="196" t="s">
        <v>778</v>
      </c>
      <c r="B400" s="197"/>
      <c r="C400" s="179" t="s">
        <v>779</v>
      </c>
      <c r="D400" s="180"/>
      <c r="E400" s="168">
        <v>100000</v>
      </c>
      <c r="F400" s="168">
        <v>100000</v>
      </c>
      <c r="G400" s="198">
        <v>0</v>
      </c>
      <c r="H400" s="199"/>
    </row>
    <row r="401" spans="1:8" ht="23.25" customHeight="1" x14ac:dyDescent="0.25">
      <c r="A401" s="196" t="s">
        <v>107</v>
      </c>
      <c r="B401" s="197"/>
      <c r="C401" s="179" t="s">
        <v>779</v>
      </c>
      <c r="D401" s="179" t="s">
        <v>106</v>
      </c>
      <c r="E401" s="168">
        <v>100000</v>
      </c>
      <c r="F401" s="168">
        <v>100000</v>
      </c>
      <c r="G401" s="198">
        <v>0</v>
      </c>
      <c r="H401" s="199"/>
    </row>
    <row r="402" spans="1:8" ht="23.25" customHeight="1" x14ac:dyDescent="0.25">
      <c r="A402" s="196" t="s">
        <v>105</v>
      </c>
      <c r="B402" s="197"/>
      <c r="C402" s="179" t="s">
        <v>779</v>
      </c>
      <c r="D402" s="179" t="s">
        <v>104</v>
      </c>
      <c r="E402" s="168">
        <v>100000</v>
      </c>
      <c r="F402" s="168">
        <v>100000</v>
      </c>
      <c r="G402" s="198">
        <v>0</v>
      </c>
      <c r="H402" s="199"/>
    </row>
    <row r="403" spans="1:8" ht="23.25" customHeight="1" x14ac:dyDescent="0.25">
      <c r="A403" s="196" t="s">
        <v>671</v>
      </c>
      <c r="B403" s="197"/>
      <c r="C403" s="179" t="s">
        <v>958</v>
      </c>
      <c r="D403" s="179"/>
      <c r="E403" s="168">
        <v>2000000</v>
      </c>
      <c r="F403" s="168">
        <v>0</v>
      </c>
      <c r="G403" s="198">
        <v>0</v>
      </c>
      <c r="H403" s="199"/>
    </row>
    <row r="404" spans="1:8" ht="23.25" customHeight="1" x14ac:dyDescent="0.25">
      <c r="A404" s="196" t="s">
        <v>959</v>
      </c>
      <c r="B404" s="197"/>
      <c r="C404" s="179" t="s">
        <v>960</v>
      </c>
      <c r="D404" s="180"/>
      <c r="E404" s="168">
        <v>2000000</v>
      </c>
      <c r="F404" s="168">
        <v>0</v>
      </c>
      <c r="G404" s="198">
        <v>0</v>
      </c>
      <c r="H404" s="199"/>
    </row>
    <row r="405" spans="1:8" ht="34.5" customHeight="1" x14ac:dyDescent="0.25">
      <c r="A405" s="196" t="s">
        <v>961</v>
      </c>
      <c r="B405" s="197"/>
      <c r="C405" s="179" t="s">
        <v>962</v>
      </c>
      <c r="D405" s="180"/>
      <c r="E405" s="168">
        <v>2000000</v>
      </c>
      <c r="F405" s="168">
        <v>0</v>
      </c>
      <c r="G405" s="198">
        <v>0</v>
      </c>
      <c r="H405" s="199"/>
    </row>
    <row r="406" spans="1:8" ht="23.25" customHeight="1" x14ac:dyDescent="0.25">
      <c r="A406" s="196" t="s">
        <v>97</v>
      </c>
      <c r="B406" s="197"/>
      <c r="C406" s="179" t="s">
        <v>962</v>
      </c>
      <c r="D406" s="179" t="s">
        <v>75</v>
      </c>
      <c r="E406" s="168">
        <v>2000000</v>
      </c>
      <c r="F406" s="168">
        <v>0</v>
      </c>
      <c r="G406" s="198">
        <v>0</v>
      </c>
      <c r="H406" s="199"/>
    </row>
    <row r="407" spans="1:8" ht="15" customHeight="1" x14ac:dyDescent="0.25">
      <c r="A407" s="196" t="s">
        <v>124</v>
      </c>
      <c r="B407" s="197"/>
      <c r="C407" s="179" t="s">
        <v>962</v>
      </c>
      <c r="D407" s="179" t="s">
        <v>78</v>
      </c>
      <c r="E407" s="168">
        <v>2000000</v>
      </c>
      <c r="F407" s="168">
        <v>0</v>
      </c>
      <c r="G407" s="198">
        <v>0</v>
      </c>
      <c r="H407" s="199"/>
    </row>
    <row r="408" spans="1:8" ht="15" customHeight="1" x14ac:dyDescent="0.25">
      <c r="A408" s="196" t="s">
        <v>132</v>
      </c>
      <c r="B408" s="197"/>
      <c r="C408" s="179" t="s">
        <v>950</v>
      </c>
      <c r="D408" s="179"/>
      <c r="E408" s="168">
        <v>79398700</v>
      </c>
      <c r="F408" s="168">
        <v>108923420</v>
      </c>
      <c r="G408" s="198">
        <v>109026890</v>
      </c>
      <c r="H408" s="199"/>
    </row>
    <row r="409" spans="1:8" ht="23.25" customHeight="1" x14ac:dyDescent="0.25">
      <c r="A409" s="196" t="s">
        <v>130</v>
      </c>
      <c r="B409" s="197"/>
      <c r="C409" s="179" t="s">
        <v>951</v>
      </c>
      <c r="D409" s="180"/>
      <c r="E409" s="168">
        <v>79398700</v>
      </c>
      <c r="F409" s="168">
        <v>108923420</v>
      </c>
      <c r="G409" s="198">
        <v>109026890</v>
      </c>
      <c r="H409" s="199"/>
    </row>
    <row r="410" spans="1:8" ht="34.5" customHeight="1" x14ac:dyDescent="0.25">
      <c r="A410" s="196" t="s">
        <v>778</v>
      </c>
      <c r="B410" s="197"/>
      <c r="C410" s="179" t="s">
        <v>963</v>
      </c>
      <c r="D410" s="180"/>
      <c r="E410" s="168">
        <v>3000000</v>
      </c>
      <c r="F410" s="168">
        <v>11815000</v>
      </c>
      <c r="G410" s="198">
        <v>11915000</v>
      </c>
      <c r="H410" s="199"/>
    </row>
    <row r="411" spans="1:8" ht="23.25" customHeight="1" x14ac:dyDescent="0.25">
      <c r="A411" s="196" t="s">
        <v>107</v>
      </c>
      <c r="B411" s="197"/>
      <c r="C411" s="179" t="s">
        <v>963</v>
      </c>
      <c r="D411" s="179" t="s">
        <v>106</v>
      </c>
      <c r="E411" s="168">
        <v>3000000</v>
      </c>
      <c r="F411" s="168">
        <v>11815000</v>
      </c>
      <c r="G411" s="198">
        <v>11915000</v>
      </c>
      <c r="H411" s="199"/>
    </row>
    <row r="412" spans="1:8" ht="23.25" customHeight="1" x14ac:dyDescent="0.25">
      <c r="A412" s="196" t="s">
        <v>105</v>
      </c>
      <c r="B412" s="197"/>
      <c r="C412" s="179" t="s">
        <v>963</v>
      </c>
      <c r="D412" s="179" t="s">
        <v>104</v>
      </c>
      <c r="E412" s="168">
        <v>3000000</v>
      </c>
      <c r="F412" s="168">
        <v>11815000</v>
      </c>
      <c r="G412" s="198">
        <v>11915000</v>
      </c>
      <c r="H412" s="199"/>
    </row>
    <row r="413" spans="1:8" ht="34.5" customHeight="1" x14ac:dyDescent="0.25">
      <c r="A413" s="196" t="s">
        <v>952</v>
      </c>
      <c r="B413" s="197"/>
      <c r="C413" s="179" t="s">
        <v>953</v>
      </c>
      <c r="D413" s="180"/>
      <c r="E413" s="168">
        <v>76398700</v>
      </c>
      <c r="F413" s="168">
        <v>97108420</v>
      </c>
      <c r="G413" s="198">
        <v>97111890</v>
      </c>
      <c r="H413" s="199"/>
    </row>
    <row r="414" spans="1:8" ht="45.75" customHeight="1" x14ac:dyDescent="0.25">
      <c r="A414" s="196" t="s">
        <v>111</v>
      </c>
      <c r="B414" s="197"/>
      <c r="C414" s="179" t="s">
        <v>953</v>
      </c>
      <c r="D414" s="179" t="s">
        <v>110</v>
      </c>
      <c r="E414" s="168">
        <v>65400000</v>
      </c>
      <c r="F414" s="168">
        <v>84187400</v>
      </c>
      <c r="G414" s="198">
        <v>84187400</v>
      </c>
      <c r="H414" s="199"/>
    </row>
    <row r="415" spans="1:8" ht="15" customHeight="1" x14ac:dyDescent="0.25">
      <c r="A415" s="196" t="s">
        <v>109</v>
      </c>
      <c r="B415" s="197"/>
      <c r="C415" s="179" t="s">
        <v>953</v>
      </c>
      <c r="D415" s="179" t="s">
        <v>108</v>
      </c>
      <c r="E415" s="168">
        <v>65400000</v>
      </c>
      <c r="F415" s="168">
        <v>84187400</v>
      </c>
      <c r="G415" s="198">
        <v>84187400</v>
      </c>
      <c r="H415" s="199"/>
    </row>
    <row r="416" spans="1:8" ht="23.25" customHeight="1" x14ac:dyDescent="0.25">
      <c r="A416" s="196" t="s">
        <v>107</v>
      </c>
      <c r="B416" s="197"/>
      <c r="C416" s="179" t="s">
        <v>953</v>
      </c>
      <c r="D416" s="179" t="s">
        <v>106</v>
      </c>
      <c r="E416" s="168">
        <v>1068929</v>
      </c>
      <c r="F416" s="168">
        <v>2542000</v>
      </c>
      <c r="G416" s="198">
        <v>2542000</v>
      </c>
      <c r="H416" s="199"/>
    </row>
    <row r="417" spans="1:8" ht="23.25" customHeight="1" x14ac:dyDescent="0.25">
      <c r="A417" s="196" t="s">
        <v>105</v>
      </c>
      <c r="B417" s="197"/>
      <c r="C417" s="179" t="s">
        <v>953</v>
      </c>
      <c r="D417" s="179" t="s">
        <v>104</v>
      </c>
      <c r="E417" s="168">
        <v>1068929</v>
      </c>
      <c r="F417" s="168">
        <v>2542000</v>
      </c>
      <c r="G417" s="198">
        <v>2542000</v>
      </c>
      <c r="H417" s="199"/>
    </row>
    <row r="418" spans="1:8" ht="23.25" customHeight="1" x14ac:dyDescent="0.25">
      <c r="A418" s="196" t="s">
        <v>97</v>
      </c>
      <c r="B418" s="197"/>
      <c r="C418" s="179" t="s">
        <v>953</v>
      </c>
      <c r="D418" s="179" t="s">
        <v>75</v>
      </c>
      <c r="E418" s="168">
        <v>9928700</v>
      </c>
      <c r="F418" s="168">
        <v>10279020</v>
      </c>
      <c r="G418" s="198">
        <v>10282490</v>
      </c>
      <c r="H418" s="199"/>
    </row>
    <row r="419" spans="1:8" ht="15" customHeight="1" x14ac:dyDescent="0.25">
      <c r="A419" s="196" t="s">
        <v>124</v>
      </c>
      <c r="B419" s="197"/>
      <c r="C419" s="179" t="s">
        <v>953</v>
      </c>
      <c r="D419" s="179" t="s">
        <v>78</v>
      </c>
      <c r="E419" s="168">
        <v>9928700</v>
      </c>
      <c r="F419" s="168">
        <v>10279020</v>
      </c>
      <c r="G419" s="198">
        <v>10282490</v>
      </c>
      <c r="H419" s="199"/>
    </row>
    <row r="420" spans="1:8" ht="15" customHeight="1" x14ac:dyDescent="0.25">
      <c r="A420" s="196" t="s">
        <v>221</v>
      </c>
      <c r="B420" s="197"/>
      <c r="C420" s="179" t="s">
        <v>953</v>
      </c>
      <c r="D420" s="179" t="s">
        <v>64</v>
      </c>
      <c r="E420" s="168">
        <v>1071</v>
      </c>
      <c r="F420" s="168">
        <v>100000</v>
      </c>
      <c r="G420" s="198">
        <v>100000</v>
      </c>
      <c r="H420" s="199"/>
    </row>
    <row r="421" spans="1:8" ht="15" customHeight="1" x14ac:dyDescent="0.25">
      <c r="A421" s="196" t="s">
        <v>220</v>
      </c>
      <c r="B421" s="197"/>
      <c r="C421" s="179" t="s">
        <v>953</v>
      </c>
      <c r="D421" s="179" t="s">
        <v>219</v>
      </c>
      <c r="E421" s="168">
        <v>1071</v>
      </c>
      <c r="F421" s="168">
        <v>100000</v>
      </c>
      <c r="G421" s="198">
        <v>100000</v>
      </c>
      <c r="H421" s="199"/>
    </row>
    <row r="422" spans="1:8" ht="23.25" customHeight="1" x14ac:dyDescent="0.25">
      <c r="A422" s="196" t="s">
        <v>1004</v>
      </c>
      <c r="B422" s="197"/>
      <c r="C422" s="179" t="s">
        <v>379</v>
      </c>
      <c r="D422" s="179"/>
      <c r="E422" s="168">
        <v>20857000</v>
      </c>
      <c r="F422" s="168">
        <v>857000</v>
      </c>
      <c r="G422" s="198">
        <v>857000</v>
      </c>
      <c r="H422" s="199"/>
    </row>
    <row r="423" spans="1:8" ht="34.5" customHeight="1" x14ac:dyDescent="0.25">
      <c r="A423" s="196" t="s">
        <v>1005</v>
      </c>
      <c r="B423" s="197"/>
      <c r="C423" s="179" t="s">
        <v>378</v>
      </c>
      <c r="D423" s="180"/>
      <c r="E423" s="168">
        <v>20000000</v>
      </c>
      <c r="F423" s="168">
        <v>0</v>
      </c>
      <c r="G423" s="198">
        <v>0</v>
      </c>
      <c r="H423" s="199"/>
    </row>
    <row r="424" spans="1:8" ht="15" customHeight="1" x14ac:dyDescent="0.25">
      <c r="A424" s="196" t="s">
        <v>381</v>
      </c>
      <c r="B424" s="197"/>
      <c r="C424" s="179" t="s">
        <v>1006</v>
      </c>
      <c r="D424" s="180"/>
      <c r="E424" s="168">
        <v>20000000</v>
      </c>
      <c r="F424" s="168">
        <v>0</v>
      </c>
      <c r="G424" s="198">
        <v>0</v>
      </c>
      <c r="H424" s="199"/>
    </row>
    <row r="425" spans="1:8" ht="15" customHeight="1" x14ac:dyDescent="0.25">
      <c r="A425" s="196" t="s">
        <v>221</v>
      </c>
      <c r="B425" s="197"/>
      <c r="C425" s="179" t="s">
        <v>1006</v>
      </c>
      <c r="D425" s="179" t="s">
        <v>64</v>
      </c>
      <c r="E425" s="168">
        <v>20000000</v>
      </c>
      <c r="F425" s="168">
        <v>0</v>
      </c>
      <c r="G425" s="198">
        <v>0</v>
      </c>
      <c r="H425" s="199"/>
    </row>
    <row r="426" spans="1:8" ht="34.5" customHeight="1" x14ac:dyDescent="0.25">
      <c r="A426" s="196" t="s">
        <v>376</v>
      </c>
      <c r="B426" s="197"/>
      <c r="C426" s="179" t="s">
        <v>1006</v>
      </c>
      <c r="D426" s="179" t="s">
        <v>66</v>
      </c>
      <c r="E426" s="168">
        <v>20000000</v>
      </c>
      <c r="F426" s="168">
        <v>0</v>
      </c>
      <c r="G426" s="198">
        <v>0</v>
      </c>
      <c r="H426" s="199"/>
    </row>
    <row r="427" spans="1:8" ht="34.5" customHeight="1" x14ac:dyDescent="0.25">
      <c r="A427" s="196" t="s">
        <v>1007</v>
      </c>
      <c r="B427" s="197"/>
      <c r="C427" s="179" t="s">
        <v>1008</v>
      </c>
      <c r="D427" s="180"/>
      <c r="E427" s="168">
        <v>857000</v>
      </c>
      <c r="F427" s="168">
        <v>857000</v>
      </c>
      <c r="G427" s="198">
        <v>857000</v>
      </c>
      <c r="H427" s="199"/>
    </row>
    <row r="428" spans="1:8" ht="57" customHeight="1" x14ac:dyDescent="0.25">
      <c r="A428" s="196" t="s">
        <v>799</v>
      </c>
      <c r="B428" s="197"/>
      <c r="C428" s="179" t="s">
        <v>1009</v>
      </c>
      <c r="D428" s="180"/>
      <c r="E428" s="168">
        <v>857000</v>
      </c>
      <c r="F428" s="168">
        <v>857000</v>
      </c>
      <c r="G428" s="198">
        <v>857000</v>
      </c>
      <c r="H428" s="199"/>
    </row>
    <row r="429" spans="1:8" ht="23.25" customHeight="1" x14ac:dyDescent="0.25">
      <c r="A429" s="196" t="s">
        <v>107</v>
      </c>
      <c r="B429" s="197"/>
      <c r="C429" s="179" t="s">
        <v>1009</v>
      </c>
      <c r="D429" s="179" t="s">
        <v>106</v>
      </c>
      <c r="E429" s="168">
        <v>857000</v>
      </c>
      <c r="F429" s="168">
        <v>857000</v>
      </c>
      <c r="G429" s="198">
        <v>857000</v>
      </c>
      <c r="H429" s="199"/>
    </row>
    <row r="430" spans="1:8" ht="23.25" customHeight="1" x14ac:dyDescent="0.25">
      <c r="A430" s="196" t="s">
        <v>105</v>
      </c>
      <c r="B430" s="197"/>
      <c r="C430" s="179" t="s">
        <v>1009</v>
      </c>
      <c r="D430" s="179" t="s">
        <v>104</v>
      </c>
      <c r="E430" s="168">
        <v>857000</v>
      </c>
      <c r="F430" s="168">
        <v>857000</v>
      </c>
      <c r="G430" s="198">
        <v>857000</v>
      </c>
      <c r="H430" s="199"/>
    </row>
    <row r="431" spans="1:8" ht="15" customHeight="1" x14ac:dyDescent="0.25">
      <c r="A431" s="213" t="s">
        <v>307</v>
      </c>
      <c r="B431" s="214"/>
      <c r="C431" s="166" t="s">
        <v>306</v>
      </c>
      <c r="D431" s="166"/>
      <c r="E431" s="172">
        <v>7500000</v>
      </c>
      <c r="F431" s="172">
        <v>7500000</v>
      </c>
      <c r="G431" s="215">
        <v>7500000</v>
      </c>
      <c r="H431" s="216"/>
    </row>
    <row r="432" spans="1:8" ht="23.25" customHeight="1" x14ac:dyDescent="0.25">
      <c r="A432" s="196" t="s">
        <v>406</v>
      </c>
      <c r="B432" s="197"/>
      <c r="C432" s="179" t="s">
        <v>405</v>
      </c>
      <c r="D432" s="179"/>
      <c r="E432" s="168">
        <v>4000000</v>
      </c>
      <c r="F432" s="168">
        <v>4000000</v>
      </c>
      <c r="G432" s="198">
        <v>4000000</v>
      </c>
      <c r="H432" s="199"/>
    </row>
    <row r="433" spans="1:8" ht="34.5" customHeight="1" x14ac:dyDescent="0.25">
      <c r="A433" s="196" t="s">
        <v>404</v>
      </c>
      <c r="B433" s="197"/>
      <c r="C433" s="179" t="s">
        <v>403</v>
      </c>
      <c r="D433" s="180"/>
      <c r="E433" s="168">
        <v>4000000</v>
      </c>
      <c r="F433" s="168">
        <v>4000000</v>
      </c>
      <c r="G433" s="198">
        <v>4000000</v>
      </c>
      <c r="H433" s="199"/>
    </row>
    <row r="434" spans="1:8" ht="23.25" customHeight="1" x14ac:dyDescent="0.25">
      <c r="A434" s="196" t="s">
        <v>402</v>
      </c>
      <c r="B434" s="197"/>
      <c r="C434" s="179" t="s">
        <v>401</v>
      </c>
      <c r="D434" s="180"/>
      <c r="E434" s="168">
        <v>4000000</v>
      </c>
      <c r="F434" s="168">
        <v>4000000</v>
      </c>
      <c r="G434" s="198">
        <v>4000000</v>
      </c>
      <c r="H434" s="199"/>
    </row>
    <row r="435" spans="1:8" ht="15" customHeight="1" x14ac:dyDescent="0.25">
      <c r="A435" s="196" t="s">
        <v>221</v>
      </c>
      <c r="B435" s="197"/>
      <c r="C435" s="179" t="s">
        <v>401</v>
      </c>
      <c r="D435" s="179" t="s">
        <v>64</v>
      </c>
      <c r="E435" s="168">
        <v>4000000</v>
      </c>
      <c r="F435" s="168">
        <v>4000000</v>
      </c>
      <c r="G435" s="198">
        <v>4000000</v>
      </c>
      <c r="H435" s="199"/>
    </row>
    <row r="436" spans="1:8" ht="34.5" customHeight="1" x14ac:dyDescent="0.25">
      <c r="A436" s="196" t="s">
        <v>376</v>
      </c>
      <c r="B436" s="197"/>
      <c r="C436" s="179" t="s">
        <v>401</v>
      </c>
      <c r="D436" s="179" t="s">
        <v>66</v>
      </c>
      <c r="E436" s="168">
        <v>4000000</v>
      </c>
      <c r="F436" s="168">
        <v>4000000</v>
      </c>
      <c r="G436" s="198">
        <v>4000000</v>
      </c>
      <c r="H436" s="199"/>
    </row>
    <row r="437" spans="1:8" ht="23.25" customHeight="1" x14ac:dyDescent="0.25">
      <c r="A437" s="196" t="s">
        <v>305</v>
      </c>
      <c r="B437" s="197"/>
      <c r="C437" s="179" t="s">
        <v>304</v>
      </c>
      <c r="D437" s="179"/>
      <c r="E437" s="168">
        <v>3500000</v>
      </c>
      <c r="F437" s="168">
        <v>3500000</v>
      </c>
      <c r="G437" s="198">
        <v>3500000</v>
      </c>
      <c r="H437" s="199"/>
    </row>
    <row r="438" spans="1:8" ht="23.25" customHeight="1" x14ac:dyDescent="0.25">
      <c r="A438" s="196" t="s">
        <v>1044</v>
      </c>
      <c r="B438" s="197"/>
      <c r="C438" s="179" t="s">
        <v>303</v>
      </c>
      <c r="D438" s="180"/>
      <c r="E438" s="168">
        <v>3500000</v>
      </c>
      <c r="F438" s="168">
        <v>3500000</v>
      </c>
      <c r="G438" s="198">
        <v>3500000</v>
      </c>
      <c r="H438" s="199"/>
    </row>
    <row r="439" spans="1:8" ht="34.5" customHeight="1" x14ac:dyDescent="0.25">
      <c r="A439" s="196" t="s">
        <v>302</v>
      </c>
      <c r="B439" s="197"/>
      <c r="C439" s="179" t="s">
        <v>301</v>
      </c>
      <c r="D439" s="180"/>
      <c r="E439" s="168">
        <v>3500000</v>
      </c>
      <c r="F439" s="168">
        <v>3500000</v>
      </c>
      <c r="G439" s="198">
        <v>3500000</v>
      </c>
      <c r="H439" s="199"/>
    </row>
    <row r="440" spans="1:8" ht="23.25" customHeight="1" x14ac:dyDescent="0.25">
      <c r="A440" s="196" t="s">
        <v>107</v>
      </c>
      <c r="B440" s="197"/>
      <c r="C440" s="179" t="s">
        <v>301</v>
      </c>
      <c r="D440" s="179" t="s">
        <v>106</v>
      </c>
      <c r="E440" s="168">
        <v>3500000</v>
      </c>
      <c r="F440" s="168">
        <v>3500000</v>
      </c>
      <c r="G440" s="198">
        <v>3500000</v>
      </c>
      <c r="H440" s="199"/>
    </row>
    <row r="441" spans="1:8" ht="23.25" customHeight="1" x14ac:dyDescent="0.25">
      <c r="A441" s="196" t="s">
        <v>105</v>
      </c>
      <c r="B441" s="197"/>
      <c r="C441" s="179" t="s">
        <v>301</v>
      </c>
      <c r="D441" s="179" t="s">
        <v>104</v>
      </c>
      <c r="E441" s="168">
        <v>3500000</v>
      </c>
      <c r="F441" s="168">
        <v>3500000</v>
      </c>
      <c r="G441" s="198">
        <v>3500000</v>
      </c>
      <c r="H441" s="199"/>
    </row>
    <row r="442" spans="1:8" ht="23.25" customHeight="1" x14ac:dyDescent="0.25">
      <c r="A442" s="213" t="s">
        <v>134</v>
      </c>
      <c r="B442" s="214"/>
      <c r="C442" s="166" t="s">
        <v>133</v>
      </c>
      <c r="D442" s="166"/>
      <c r="E442" s="172">
        <v>1573391500</v>
      </c>
      <c r="F442" s="172">
        <v>1622372335.25</v>
      </c>
      <c r="G442" s="215">
        <v>1612505106.8499999</v>
      </c>
      <c r="H442" s="216"/>
    </row>
    <row r="443" spans="1:8" ht="23.25" customHeight="1" x14ac:dyDescent="0.25">
      <c r="A443" s="196" t="s">
        <v>866</v>
      </c>
      <c r="B443" s="197"/>
      <c r="C443" s="179" t="s">
        <v>395</v>
      </c>
      <c r="D443" s="179"/>
      <c r="E443" s="168">
        <v>269491500</v>
      </c>
      <c r="F443" s="168">
        <v>269491500</v>
      </c>
      <c r="G443" s="198">
        <v>269491500</v>
      </c>
      <c r="H443" s="199"/>
    </row>
    <row r="444" spans="1:8" ht="34.5" customHeight="1" x14ac:dyDescent="0.25">
      <c r="A444" s="196" t="s">
        <v>394</v>
      </c>
      <c r="B444" s="197"/>
      <c r="C444" s="179" t="s">
        <v>393</v>
      </c>
      <c r="D444" s="180"/>
      <c r="E444" s="168">
        <v>176980400</v>
      </c>
      <c r="F444" s="168">
        <v>176980400</v>
      </c>
      <c r="G444" s="198">
        <v>176980400</v>
      </c>
      <c r="H444" s="199"/>
    </row>
    <row r="445" spans="1:8" ht="34.5" customHeight="1" x14ac:dyDescent="0.25">
      <c r="A445" s="196" t="s">
        <v>392</v>
      </c>
      <c r="B445" s="197"/>
      <c r="C445" s="179" t="s">
        <v>391</v>
      </c>
      <c r="D445" s="180"/>
      <c r="E445" s="168">
        <v>121980400</v>
      </c>
      <c r="F445" s="168">
        <v>121980400</v>
      </c>
      <c r="G445" s="198">
        <v>121980400</v>
      </c>
      <c r="H445" s="199"/>
    </row>
    <row r="446" spans="1:8" ht="23.25" customHeight="1" x14ac:dyDescent="0.25">
      <c r="A446" s="196" t="s">
        <v>107</v>
      </c>
      <c r="B446" s="197"/>
      <c r="C446" s="179" t="s">
        <v>391</v>
      </c>
      <c r="D446" s="179" t="s">
        <v>106</v>
      </c>
      <c r="E446" s="168">
        <v>6000000</v>
      </c>
      <c r="F446" s="168">
        <v>6000000</v>
      </c>
      <c r="G446" s="198">
        <v>6000000</v>
      </c>
      <c r="H446" s="199"/>
    </row>
    <row r="447" spans="1:8" ht="23.25" customHeight="1" x14ac:dyDescent="0.25">
      <c r="A447" s="196" t="s">
        <v>105</v>
      </c>
      <c r="B447" s="197"/>
      <c r="C447" s="179" t="s">
        <v>391</v>
      </c>
      <c r="D447" s="179" t="s">
        <v>104</v>
      </c>
      <c r="E447" s="168">
        <v>6000000</v>
      </c>
      <c r="F447" s="168">
        <v>6000000</v>
      </c>
      <c r="G447" s="198">
        <v>6000000</v>
      </c>
      <c r="H447" s="199"/>
    </row>
    <row r="448" spans="1:8" ht="23.25" customHeight="1" x14ac:dyDescent="0.25">
      <c r="A448" s="196" t="s">
        <v>97</v>
      </c>
      <c r="B448" s="197"/>
      <c r="C448" s="179" t="s">
        <v>391</v>
      </c>
      <c r="D448" s="179" t="s">
        <v>75</v>
      </c>
      <c r="E448" s="168">
        <v>115980400</v>
      </c>
      <c r="F448" s="168">
        <v>115980400</v>
      </c>
      <c r="G448" s="198">
        <v>115980400</v>
      </c>
      <c r="H448" s="199"/>
    </row>
    <row r="449" spans="1:8" ht="15" customHeight="1" x14ac:dyDescent="0.25">
      <c r="A449" s="196" t="s">
        <v>124</v>
      </c>
      <c r="B449" s="197"/>
      <c r="C449" s="179" t="s">
        <v>391</v>
      </c>
      <c r="D449" s="179" t="s">
        <v>78</v>
      </c>
      <c r="E449" s="168">
        <v>115980400</v>
      </c>
      <c r="F449" s="168">
        <v>115980400</v>
      </c>
      <c r="G449" s="198">
        <v>115980400</v>
      </c>
      <c r="H449" s="199"/>
    </row>
    <row r="450" spans="1:8" ht="23.25" customHeight="1" x14ac:dyDescent="0.25">
      <c r="A450" s="196" t="s">
        <v>390</v>
      </c>
      <c r="B450" s="197"/>
      <c r="C450" s="179" t="s">
        <v>389</v>
      </c>
      <c r="D450" s="180"/>
      <c r="E450" s="168">
        <v>55000000</v>
      </c>
      <c r="F450" s="168">
        <v>55000000</v>
      </c>
      <c r="G450" s="198">
        <v>55000000</v>
      </c>
      <c r="H450" s="199"/>
    </row>
    <row r="451" spans="1:8" ht="23.25" customHeight="1" x14ac:dyDescent="0.25">
      <c r="A451" s="196" t="s">
        <v>107</v>
      </c>
      <c r="B451" s="197"/>
      <c r="C451" s="179" t="s">
        <v>389</v>
      </c>
      <c r="D451" s="179" t="s">
        <v>106</v>
      </c>
      <c r="E451" s="168">
        <v>55000000</v>
      </c>
      <c r="F451" s="168">
        <v>55000000</v>
      </c>
      <c r="G451" s="198">
        <v>55000000</v>
      </c>
      <c r="H451" s="199"/>
    </row>
    <row r="452" spans="1:8" ht="23.25" customHeight="1" x14ac:dyDescent="0.25">
      <c r="A452" s="196" t="s">
        <v>105</v>
      </c>
      <c r="B452" s="197"/>
      <c r="C452" s="179" t="s">
        <v>389</v>
      </c>
      <c r="D452" s="179" t="s">
        <v>104</v>
      </c>
      <c r="E452" s="168">
        <v>55000000</v>
      </c>
      <c r="F452" s="168">
        <v>55000000</v>
      </c>
      <c r="G452" s="198">
        <v>55000000</v>
      </c>
      <c r="H452" s="199"/>
    </row>
    <row r="453" spans="1:8" ht="34.5" customHeight="1" x14ac:dyDescent="0.25">
      <c r="A453" s="196" t="s">
        <v>510</v>
      </c>
      <c r="B453" s="197"/>
      <c r="C453" s="179" t="s">
        <v>509</v>
      </c>
      <c r="D453" s="180"/>
      <c r="E453" s="168">
        <v>14436000</v>
      </c>
      <c r="F453" s="168">
        <v>14436000</v>
      </c>
      <c r="G453" s="198">
        <v>14436000</v>
      </c>
      <c r="H453" s="199"/>
    </row>
    <row r="454" spans="1:8" ht="23.25" customHeight="1" x14ac:dyDescent="0.25">
      <c r="A454" s="196" t="s">
        <v>508</v>
      </c>
      <c r="B454" s="197"/>
      <c r="C454" s="179" t="s">
        <v>507</v>
      </c>
      <c r="D454" s="180"/>
      <c r="E454" s="168">
        <v>14436000</v>
      </c>
      <c r="F454" s="168">
        <v>14436000</v>
      </c>
      <c r="G454" s="198">
        <v>14436000</v>
      </c>
      <c r="H454" s="199"/>
    </row>
    <row r="455" spans="1:8" ht="45.75" customHeight="1" x14ac:dyDescent="0.25">
      <c r="A455" s="196" t="s">
        <v>111</v>
      </c>
      <c r="B455" s="197"/>
      <c r="C455" s="179" t="s">
        <v>507</v>
      </c>
      <c r="D455" s="179" t="s">
        <v>110</v>
      </c>
      <c r="E455" s="168">
        <v>12992000</v>
      </c>
      <c r="F455" s="168">
        <v>12992000</v>
      </c>
      <c r="G455" s="198">
        <v>12992000</v>
      </c>
      <c r="H455" s="199"/>
    </row>
    <row r="456" spans="1:8" ht="23.25" customHeight="1" x14ac:dyDescent="0.25">
      <c r="A456" s="196" t="s">
        <v>225</v>
      </c>
      <c r="B456" s="197"/>
      <c r="C456" s="179" t="s">
        <v>507</v>
      </c>
      <c r="D456" s="179" t="s">
        <v>222</v>
      </c>
      <c r="E456" s="168">
        <v>12992000</v>
      </c>
      <c r="F456" s="168">
        <v>12992000</v>
      </c>
      <c r="G456" s="198">
        <v>12992000</v>
      </c>
      <c r="H456" s="199"/>
    </row>
    <row r="457" spans="1:8" ht="23.25" customHeight="1" x14ac:dyDescent="0.25">
      <c r="A457" s="196" t="s">
        <v>107</v>
      </c>
      <c r="B457" s="197"/>
      <c r="C457" s="179" t="s">
        <v>507</v>
      </c>
      <c r="D457" s="179" t="s">
        <v>106</v>
      </c>
      <c r="E457" s="168">
        <v>1444000</v>
      </c>
      <c r="F457" s="168">
        <v>1444000</v>
      </c>
      <c r="G457" s="198">
        <v>1444000</v>
      </c>
      <c r="H457" s="199"/>
    </row>
    <row r="458" spans="1:8" ht="23.25" customHeight="1" x14ac:dyDescent="0.25">
      <c r="A458" s="196" t="s">
        <v>105</v>
      </c>
      <c r="B458" s="197"/>
      <c r="C458" s="179" t="s">
        <v>507</v>
      </c>
      <c r="D458" s="179" t="s">
        <v>104</v>
      </c>
      <c r="E458" s="168">
        <v>1444000</v>
      </c>
      <c r="F458" s="168">
        <v>1444000</v>
      </c>
      <c r="G458" s="198">
        <v>1444000</v>
      </c>
      <c r="H458" s="199"/>
    </row>
    <row r="459" spans="1:8" ht="23.25" customHeight="1" x14ac:dyDescent="0.25">
      <c r="A459" s="196" t="s">
        <v>130</v>
      </c>
      <c r="B459" s="197"/>
      <c r="C459" s="179" t="s">
        <v>876</v>
      </c>
      <c r="D459" s="180"/>
      <c r="E459" s="168">
        <v>78075100</v>
      </c>
      <c r="F459" s="168">
        <v>78075100</v>
      </c>
      <c r="G459" s="198">
        <v>78075100</v>
      </c>
      <c r="H459" s="199"/>
    </row>
    <row r="460" spans="1:8" ht="15" customHeight="1" x14ac:dyDescent="0.25">
      <c r="A460" s="196" t="s">
        <v>487</v>
      </c>
      <c r="B460" s="197"/>
      <c r="C460" s="179" t="s">
        <v>877</v>
      </c>
      <c r="D460" s="180"/>
      <c r="E460" s="168">
        <v>78075100</v>
      </c>
      <c r="F460" s="168">
        <v>78075100</v>
      </c>
      <c r="G460" s="198">
        <v>78075100</v>
      </c>
      <c r="H460" s="199"/>
    </row>
    <row r="461" spans="1:8" ht="45.75" customHeight="1" x14ac:dyDescent="0.25">
      <c r="A461" s="196" t="s">
        <v>111</v>
      </c>
      <c r="B461" s="197"/>
      <c r="C461" s="179" t="s">
        <v>877</v>
      </c>
      <c r="D461" s="179" t="s">
        <v>110</v>
      </c>
      <c r="E461" s="168">
        <v>75175100</v>
      </c>
      <c r="F461" s="168">
        <v>75175100</v>
      </c>
      <c r="G461" s="198">
        <v>75175100</v>
      </c>
      <c r="H461" s="199"/>
    </row>
    <row r="462" spans="1:8" ht="23.25" customHeight="1" x14ac:dyDescent="0.25">
      <c r="A462" s="196" t="s">
        <v>225</v>
      </c>
      <c r="B462" s="197"/>
      <c r="C462" s="179" t="s">
        <v>877</v>
      </c>
      <c r="D462" s="179" t="s">
        <v>222</v>
      </c>
      <c r="E462" s="168">
        <v>75175100</v>
      </c>
      <c r="F462" s="168">
        <v>75175100</v>
      </c>
      <c r="G462" s="198">
        <v>75175100</v>
      </c>
      <c r="H462" s="199"/>
    </row>
    <row r="463" spans="1:8" ht="23.25" customHeight="1" x14ac:dyDescent="0.25">
      <c r="A463" s="196" t="s">
        <v>107</v>
      </c>
      <c r="B463" s="197"/>
      <c r="C463" s="179" t="s">
        <v>877</v>
      </c>
      <c r="D463" s="179" t="s">
        <v>106</v>
      </c>
      <c r="E463" s="168">
        <v>2745000</v>
      </c>
      <c r="F463" s="168">
        <v>2745000</v>
      </c>
      <c r="G463" s="198">
        <v>2745000</v>
      </c>
      <c r="H463" s="199"/>
    </row>
    <row r="464" spans="1:8" ht="23.25" customHeight="1" x14ac:dyDescent="0.25">
      <c r="A464" s="196" t="s">
        <v>105</v>
      </c>
      <c r="B464" s="197"/>
      <c r="C464" s="179" t="s">
        <v>877</v>
      </c>
      <c r="D464" s="179" t="s">
        <v>104</v>
      </c>
      <c r="E464" s="168">
        <v>2745000</v>
      </c>
      <c r="F464" s="168">
        <v>2745000</v>
      </c>
      <c r="G464" s="198">
        <v>2745000</v>
      </c>
      <c r="H464" s="199"/>
    </row>
    <row r="465" spans="1:8" ht="15" customHeight="1" x14ac:dyDescent="0.25">
      <c r="A465" s="196" t="s">
        <v>221</v>
      </c>
      <c r="B465" s="197"/>
      <c r="C465" s="179" t="s">
        <v>877</v>
      </c>
      <c r="D465" s="179" t="s">
        <v>64</v>
      </c>
      <c r="E465" s="168">
        <v>155000</v>
      </c>
      <c r="F465" s="168">
        <v>155000</v>
      </c>
      <c r="G465" s="198">
        <v>155000</v>
      </c>
      <c r="H465" s="199"/>
    </row>
    <row r="466" spans="1:8" ht="15" customHeight="1" x14ac:dyDescent="0.25">
      <c r="A466" s="196" t="s">
        <v>220</v>
      </c>
      <c r="B466" s="197"/>
      <c r="C466" s="179" t="s">
        <v>877</v>
      </c>
      <c r="D466" s="179" t="s">
        <v>219</v>
      </c>
      <c r="E466" s="168">
        <v>155000</v>
      </c>
      <c r="F466" s="168">
        <v>155000</v>
      </c>
      <c r="G466" s="198">
        <v>155000</v>
      </c>
      <c r="H466" s="199"/>
    </row>
    <row r="467" spans="1:8" ht="15" customHeight="1" x14ac:dyDescent="0.25">
      <c r="A467" s="196" t="s">
        <v>1063</v>
      </c>
      <c r="B467" s="197"/>
      <c r="C467" s="179" t="s">
        <v>310</v>
      </c>
      <c r="D467" s="179"/>
      <c r="E467" s="168">
        <v>104504300</v>
      </c>
      <c r="F467" s="168">
        <v>153485135.25</v>
      </c>
      <c r="G467" s="198">
        <v>143617906.84999999</v>
      </c>
      <c r="H467" s="199"/>
    </row>
    <row r="468" spans="1:8" ht="23.25" customHeight="1" x14ac:dyDescent="0.25">
      <c r="A468" s="196" t="s">
        <v>1064</v>
      </c>
      <c r="B468" s="197"/>
      <c r="C468" s="179" t="s">
        <v>309</v>
      </c>
      <c r="D468" s="180"/>
      <c r="E468" s="168">
        <v>104504300</v>
      </c>
      <c r="F468" s="168">
        <v>153485135.25</v>
      </c>
      <c r="G468" s="198">
        <v>143617906.84999999</v>
      </c>
      <c r="H468" s="199"/>
    </row>
    <row r="469" spans="1:8" ht="15" customHeight="1" x14ac:dyDescent="0.25">
      <c r="A469" s="196" t="s">
        <v>245</v>
      </c>
      <c r="B469" s="197"/>
      <c r="C469" s="179" t="s">
        <v>1065</v>
      </c>
      <c r="D469" s="180"/>
      <c r="E469" s="168">
        <v>104504300</v>
      </c>
      <c r="F469" s="168">
        <v>153485135.25</v>
      </c>
      <c r="G469" s="198">
        <v>143617906.84999999</v>
      </c>
      <c r="H469" s="199"/>
    </row>
    <row r="470" spans="1:8" ht="15" customHeight="1" x14ac:dyDescent="0.25">
      <c r="A470" s="196" t="s">
        <v>246</v>
      </c>
      <c r="B470" s="197"/>
      <c r="C470" s="179" t="s">
        <v>1065</v>
      </c>
      <c r="D470" s="179" t="s">
        <v>58</v>
      </c>
      <c r="E470" s="168">
        <v>104504300</v>
      </c>
      <c r="F470" s="168">
        <v>153485135.25</v>
      </c>
      <c r="G470" s="198">
        <v>143617906.84999999</v>
      </c>
      <c r="H470" s="199"/>
    </row>
    <row r="471" spans="1:8" ht="15" customHeight="1" x14ac:dyDescent="0.25">
      <c r="A471" s="196" t="s">
        <v>245</v>
      </c>
      <c r="B471" s="197"/>
      <c r="C471" s="179" t="s">
        <v>1065</v>
      </c>
      <c r="D471" s="179" t="s">
        <v>243</v>
      </c>
      <c r="E471" s="168">
        <v>104504300</v>
      </c>
      <c r="F471" s="168">
        <v>153485135.25</v>
      </c>
      <c r="G471" s="198">
        <v>143617906.84999999</v>
      </c>
      <c r="H471" s="199"/>
    </row>
    <row r="472" spans="1:8" ht="15" customHeight="1" x14ac:dyDescent="0.25">
      <c r="A472" s="196" t="s">
        <v>132</v>
      </c>
      <c r="B472" s="197"/>
      <c r="C472" s="179" t="s">
        <v>131</v>
      </c>
      <c r="D472" s="179"/>
      <c r="E472" s="168">
        <v>1199395700</v>
      </c>
      <c r="F472" s="168">
        <v>1199395700</v>
      </c>
      <c r="G472" s="198">
        <v>1199395700</v>
      </c>
      <c r="H472" s="199"/>
    </row>
    <row r="473" spans="1:8" ht="23.25" customHeight="1" x14ac:dyDescent="0.25">
      <c r="A473" s="196" t="s">
        <v>130</v>
      </c>
      <c r="B473" s="197"/>
      <c r="C473" s="179" t="s">
        <v>129</v>
      </c>
      <c r="D473" s="180"/>
      <c r="E473" s="168">
        <v>1199145700</v>
      </c>
      <c r="F473" s="168">
        <v>1199145700</v>
      </c>
      <c r="G473" s="198">
        <v>1199145700</v>
      </c>
      <c r="H473" s="199"/>
    </row>
    <row r="474" spans="1:8" ht="15" customHeight="1" x14ac:dyDescent="0.25">
      <c r="A474" s="196" t="s">
        <v>518</v>
      </c>
      <c r="B474" s="197"/>
      <c r="C474" s="179" t="s">
        <v>517</v>
      </c>
      <c r="D474" s="180"/>
      <c r="E474" s="168">
        <v>4232400</v>
      </c>
      <c r="F474" s="168">
        <v>4232400</v>
      </c>
      <c r="G474" s="198">
        <v>4232400</v>
      </c>
      <c r="H474" s="199"/>
    </row>
    <row r="475" spans="1:8" ht="45.75" customHeight="1" x14ac:dyDescent="0.25">
      <c r="A475" s="196" t="s">
        <v>111</v>
      </c>
      <c r="B475" s="197"/>
      <c r="C475" s="179" t="s">
        <v>517</v>
      </c>
      <c r="D475" s="179" t="s">
        <v>110</v>
      </c>
      <c r="E475" s="168">
        <v>4232400</v>
      </c>
      <c r="F475" s="168">
        <v>4232400</v>
      </c>
      <c r="G475" s="198">
        <v>4232400</v>
      </c>
      <c r="H475" s="199"/>
    </row>
    <row r="476" spans="1:8" ht="23.25" customHeight="1" x14ac:dyDescent="0.25">
      <c r="A476" s="196" t="s">
        <v>225</v>
      </c>
      <c r="B476" s="197"/>
      <c r="C476" s="179" t="s">
        <v>517</v>
      </c>
      <c r="D476" s="179" t="s">
        <v>222</v>
      </c>
      <c r="E476" s="168">
        <v>4232400</v>
      </c>
      <c r="F476" s="168">
        <v>4232400</v>
      </c>
      <c r="G476" s="198">
        <v>4232400</v>
      </c>
      <c r="H476" s="199"/>
    </row>
    <row r="477" spans="1:8" ht="15" customHeight="1" x14ac:dyDescent="0.25">
      <c r="A477" s="196" t="s">
        <v>128</v>
      </c>
      <c r="B477" s="197"/>
      <c r="C477" s="179" t="s">
        <v>127</v>
      </c>
      <c r="D477" s="180"/>
      <c r="E477" s="168">
        <v>311631900</v>
      </c>
      <c r="F477" s="168">
        <v>311631900</v>
      </c>
      <c r="G477" s="198">
        <v>311631900</v>
      </c>
      <c r="H477" s="199"/>
    </row>
    <row r="478" spans="1:8" ht="45.75" customHeight="1" x14ac:dyDescent="0.25">
      <c r="A478" s="196" t="s">
        <v>111</v>
      </c>
      <c r="B478" s="197"/>
      <c r="C478" s="179" t="s">
        <v>127</v>
      </c>
      <c r="D478" s="179" t="s">
        <v>110</v>
      </c>
      <c r="E478" s="168">
        <v>298120900</v>
      </c>
      <c r="F478" s="168">
        <v>298120900</v>
      </c>
      <c r="G478" s="198">
        <v>298120900</v>
      </c>
      <c r="H478" s="199"/>
    </row>
    <row r="479" spans="1:8" ht="23.25" customHeight="1" x14ac:dyDescent="0.25">
      <c r="A479" s="196" t="s">
        <v>225</v>
      </c>
      <c r="B479" s="197"/>
      <c r="C479" s="179" t="s">
        <v>127</v>
      </c>
      <c r="D479" s="179" t="s">
        <v>222</v>
      </c>
      <c r="E479" s="168">
        <v>298120900</v>
      </c>
      <c r="F479" s="168">
        <v>298120900</v>
      </c>
      <c r="G479" s="198">
        <v>298120900</v>
      </c>
      <c r="H479" s="199"/>
    </row>
    <row r="480" spans="1:8" ht="23.25" customHeight="1" x14ac:dyDescent="0.25">
      <c r="A480" s="196" t="s">
        <v>107</v>
      </c>
      <c r="B480" s="197"/>
      <c r="C480" s="179" t="s">
        <v>127</v>
      </c>
      <c r="D480" s="179" t="s">
        <v>106</v>
      </c>
      <c r="E480" s="168">
        <v>11761000</v>
      </c>
      <c r="F480" s="168">
        <v>11761000</v>
      </c>
      <c r="G480" s="198">
        <v>11761000</v>
      </c>
      <c r="H480" s="199"/>
    </row>
    <row r="481" spans="1:8" ht="23.25" customHeight="1" x14ac:dyDescent="0.25">
      <c r="A481" s="196" t="s">
        <v>105</v>
      </c>
      <c r="B481" s="197"/>
      <c r="C481" s="179" t="s">
        <v>127</v>
      </c>
      <c r="D481" s="179" t="s">
        <v>104</v>
      </c>
      <c r="E481" s="168">
        <v>11761000</v>
      </c>
      <c r="F481" s="168">
        <v>11761000</v>
      </c>
      <c r="G481" s="198">
        <v>11761000</v>
      </c>
      <c r="H481" s="199"/>
    </row>
    <row r="482" spans="1:8" ht="15" customHeight="1" x14ac:dyDescent="0.25">
      <c r="A482" s="196" t="s">
        <v>221</v>
      </c>
      <c r="B482" s="197"/>
      <c r="C482" s="179" t="s">
        <v>127</v>
      </c>
      <c r="D482" s="179" t="s">
        <v>64</v>
      </c>
      <c r="E482" s="168">
        <v>1750000</v>
      </c>
      <c r="F482" s="168">
        <v>1750000</v>
      </c>
      <c r="G482" s="198">
        <v>1750000</v>
      </c>
      <c r="H482" s="199"/>
    </row>
    <row r="483" spans="1:8" ht="15" customHeight="1" x14ac:dyDescent="0.25">
      <c r="A483" s="196" t="s">
        <v>220</v>
      </c>
      <c r="B483" s="197"/>
      <c r="C483" s="179" t="s">
        <v>127</v>
      </c>
      <c r="D483" s="179" t="s">
        <v>219</v>
      </c>
      <c r="E483" s="168">
        <v>1750000</v>
      </c>
      <c r="F483" s="168">
        <v>1750000</v>
      </c>
      <c r="G483" s="198">
        <v>1750000</v>
      </c>
      <c r="H483" s="199"/>
    </row>
    <row r="484" spans="1:8" ht="15" customHeight="1" x14ac:dyDescent="0.25">
      <c r="A484" s="196" t="s">
        <v>487</v>
      </c>
      <c r="B484" s="197"/>
      <c r="C484" s="179" t="s">
        <v>499</v>
      </c>
      <c r="D484" s="180"/>
      <c r="E484" s="168">
        <v>115692900</v>
      </c>
      <c r="F484" s="168">
        <v>115692900</v>
      </c>
      <c r="G484" s="198">
        <v>115692900</v>
      </c>
      <c r="H484" s="199"/>
    </row>
    <row r="485" spans="1:8" ht="45.75" customHeight="1" x14ac:dyDescent="0.25">
      <c r="A485" s="196" t="s">
        <v>111</v>
      </c>
      <c r="B485" s="197"/>
      <c r="C485" s="179" t="s">
        <v>499</v>
      </c>
      <c r="D485" s="179" t="s">
        <v>110</v>
      </c>
      <c r="E485" s="168">
        <v>108306200</v>
      </c>
      <c r="F485" s="168">
        <v>108306200</v>
      </c>
      <c r="G485" s="198">
        <v>108306200</v>
      </c>
      <c r="H485" s="199"/>
    </row>
    <row r="486" spans="1:8" ht="23.25" customHeight="1" x14ac:dyDescent="0.25">
      <c r="A486" s="196" t="s">
        <v>225</v>
      </c>
      <c r="B486" s="197"/>
      <c r="C486" s="179" t="s">
        <v>499</v>
      </c>
      <c r="D486" s="179" t="s">
        <v>222</v>
      </c>
      <c r="E486" s="168">
        <v>108306200</v>
      </c>
      <c r="F486" s="168">
        <v>108306200</v>
      </c>
      <c r="G486" s="198">
        <v>108306200</v>
      </c>
      <c r="H486" s="199"/>
    </row>
    <row r="487" spans="1:8" ht="23.25" customHeight="1" x14ac:dyDescent="0.25">
      <c r="A487" s="196" t="s">
        <v>107</v>
      </c>
      <c r="B487" s="197"/>
      <c r="C487" s="179" t="s">
        <v>499</v>
      </c>
      <c r="D487" s="179" t="s">
        <v>106</v>
      </c>
      <c r="E487" s="168">
        <v>7382000</v>
      </c>
      <c r="F487" s="168">
        <v>7382000</v>
      </c>
      <c r="G487" s="198">
        <v>7382000</v>
      </c>
      <c r="H487" s="199"/>
    </row>
    <row r="488" spans="1:8" ht="23.25" customHeight="1" x14ac:dyDescent="0.25">
      <c r="A488" s="196" t="s">
        <v>105</v>
      </c>
      <c r="B488" s="197"/>
      <c r="C488" s="179" t="s">
        <v>499</v>
      </c>
      <c r="D488" s="179" t="s">
        <v>104</v>
      </c>
      <c r="E488" s="168">
        <v>7382000</v>
      </c>
      <c r="F488" s="168">
        <v>7382000</v>
      </c>
      <c r="G488" s="198">
        <v>7382000</v>
      </c>
      <c r="H488" s="199"/>
    </row>
    <row r="489" spans="1:8" ht="15" customHeight="1" x14ac:dyDescent="0.25">
      <c r="A489" s="196" t="s">
        <v>221</v>
      </c>
      <c r="B489" s="197"/>
      <c r="C489" s="179" t="s">
        <v>499</v>
      </c>
      <c r="D489" s="179" t="s">
        <v>64</v>
      </c>
      <c r="E489" s="168">
        <v>4700</v>
      </c>
      <c r="F489" s="168">
        <v>4700</v>
      </c>
      <c r="G489" s="198">
        <v>4700</v>
      </c>
      <c r="H489" s="199"/>
    </row>
    <row r="490" spans="1:8" ht="15" customHeight="1" x14ac:dyDescent="0.25">
      <c r="A490" s="196" t="s">
        <v>220</v>
      </c>
      <c r="B490" s="197"/>
      <c r="C490" s="179" t="s">
        <v>499</v>
      </c>
      <c r="D490" s="179" t="s">
        <v>219</v>
      </c>
      <c r="E490" s="168">
        <v>4700</v>
      </c>
      <c r="F490" s="168">
        <v>4700</v>
      </c>
      <c r="G490" s="198">
        <v>4700</v>
      </c>
      <c r="H490" s="199"/>
    </row>
    <row r="491" spans="1:8" ht="15" customHeight="1" x14ac:dyDescent="0.25">
      <c r="A491" s="196" t="s">
        <v>234</v>
      </c>
      <c r="B491" s="197"/>
      <c r="C491" s="179" t="s">
        <v>232</v>
      </c>
      <c r="D491" s="180"/>
      <c r="E491" s="168">
        <v>42958300</v>
      </c>
      <c r="F491" s="168">
        <v>42958300</v>
      </c>
      <c r="G491" s="198">
        <v>42958300</v>
      </c>
      <c r="H491" s="199"/>
    </row>
    <row r="492" spans="1:8" ht="45.75" customHeight="1" x14ac:dyDescent="0.25">
      <c r="A492" s="196" t="s">
        <v>111</v>
      </c>
      <c r="B492" s="197"/>
      <c r="C492" s="179" t="s">
        <v>232</v>
      </c>
      <c r="D492" s="179" t="s">
        <v>110</v>
      </c>
      <c r="E492" s="168">
        <v>40013300</v>
      </c>
      <c r="F492" s="168">
        <v>40013300</v>
      </c>
      <c r="G492" s="198">
        <v>40013300</v>
      </c>
      <c r="H492" s="199"/>
    </row>
    <row r="493" spans="1:8" ht="23.25" customHeight="1" x14ac:dyDescent="0.25">
      <c r="A493" s="196" t="s">
        <v>225</v>
      </c>
      <c r="B493" s="197"/>
      <c r="C493" s="179" t="s">
        <v>232</v>
      </c>
      <c r="D493" s="179" t="s">
        <v>222</v>
      </c>
      <c r="E493" s="168">
        <v>40013300</v>
      </c>
      <c r="F493" s="168">
        <v>40013300</v>
      </c>
      <c r="G493" s="198">
        <v>40013300</v>
      </c>
      <c r="H493" s="199"/>
    </row>
    <row r="494" spans="1:8" ht="23.25" customHeight="1" x14ac:dyDescent="0.25">
      <c r="A494" s="196" t="s">
        <v>107</v>
      </c>
      <c r="B494" s="197"/>
      <c r="C494" s="179" t="s">
        <v>232</v>
      </c>
      <c r="D494" s="179" t="s">
        <v>106</v>
      </c>
      <c r="E494" s="168">
        <v>2895000</v>
      </c>
      <c r="F494" s="168">
        <v>2895000</v>
      </c>
      <c r="G494" s="198">
        <v>2895000</v>
      </c>
      <c r="H494" s="199"/>
    </row>
    <row r="495" spans="1:8" ht="23.25" customHeight="1" x14ac:dyDescent="0.25">
      <c r="A495" s="196" t="s">
        <v>105</v>
      </c>
      <c r="B495" s="197"/>
      <c r="C495" s="179" t="s">
        <v>232</v>
      </c>
      <c r="D495" s="179" t="s">
        <v>104</v>
      </c>
      <c r="E495" s="168">
        <v>2895000</v>
      </c>
      <c r="F495" s="168">
        <v>2895000</v>
      </c>
      <c r="G495" s="198">
        <v>2895000</v>
      </c>
      <c r="H495" s="199"/>
    </row>
    <row r="496" spans="1:8" ht="15" customHeight="1" x14ac:dyDescent="0.25">
      <c r="A496" s="196" t="s">
        <v>221</v>
      </c>
      <c r="B496" s="197"/>
      <c r="C496" s="179" t="s">
        <v>232</v>
      </c>
      <c r="D496" s="179" t="s">
        <v>64</v>
      </c>
      <c r="E496" s="168">
        <v>50000</v>
      </c>
      <c r="F496" s="168">
        <v>50000</v>
      </c>
      <c r="G496" s="198">
        <v>50000</v>
      </c>
      <c r="H496" s="199"/>
    </row>
    <row r="497" spans="1:8" ht="15" customHeight="1" x14ac:dyDescent="0.25">
      <c r="A497" s="196" t="s">
        <v>220</v>
      </c>
      <c r="B497" s="197"/>
      <c r="C497" s="179" t="s">
        <v>232</v>
      </c>
      <c r="D497" s="179" t="s">
        <v>219</v>
      </c>
      <c r="E497" s="168">
        <v>50000</v>
      </c>
      <c r="F497" s="168">
        <v>50000</v>
      </c>
      <c r="G497" s="198">
        <v>50000</v>
      </c>
      <c r="H497" s="199"/>
    </row>
    <row r="498" spans="1:8" ht="15" customHeight="1" x14ac:dyDescent="0.25">
      <c r="A498" s="196" t="s">
        <v>497</v>
      </c>
      <c r="B498" s="197"/>
      <c r="C498" s="179" t="s">
        <v>496</v>
      </c>
      <c r="D498" s="180"/>
      <c r="E498" s="168">
        <v>1023700</v>
      </c>
      <c r="F498" s="168">
        <v>1023700</v>
      </c>
      <c r="G498" s="198">
        <v>1023700</v>
      </c>
      <c r="H498" s="199"/>
    </row>
    <row r="499" spans="1:8" ht="15" customHeight="1" x14ac:dyDescent="0.25">
      <c r="A499" s="196" t="s">
        <v>221</v>
      </c>
      <c r="B499" s="197"/>
      <c r="C499" s="179" t="s">
        <v>496</v>
      </c>
      <c r="D499" s="179" t="s">
        <v>64</v>
      </c>
      <c r="E499" s="168">
        <v>1023700</v>
      </c>
      <c r="F499" s="168">
        <v>1023700</v>
      </c>
      <c r="G499" s="198">
        <v>1023700</v>
      </c>
      <c r="H499" s="199"/>
    </row>
    <row r="500" spans="1:8" ht="15" customHeight="1" x14ac:dyDescent="0.25">
      <c r="A500" s="196" t="s">
        <v>220</v>
      </c>
      <c r="B500" s="197"/>
      <c r="C500" s="179" t="s">
        <v>496</v>
      </c>
      <c r="D500" s="179" t="s">
        <v>219</v>
      </c>
      <c r="E500" s="168">
        <v>1023700</v>
      </c>
      <c r="F500" s="168">
        <v>1023700</v>
      </c>
      <c r="G500" s="198">
        <v>1023700</v>
      </c>
      <c r="H500" s="199"/>
    </row>
    <row r="501" spans="1:8" ht="23.25" customHeight="1" x14ac:dyDescent="0.25">
      <c r="A501" s="196" t="s">
        <v>355</v>
      </c>
      <c r="B501" s="197"/>
      <c r="C501" s="179" t="s">
        <v>354</v>
      </c>
      <c r="D501" s="180"/>
      <c r="E501" s="168">
        <v>5037000</v>
      </c>
      <c r="F501" s="168">
        <v>5037000</v>
      </c>
      <c r="G501" s="198">
        <v>5037000</v>
      </c>
      <c r="H501" s="199"/>
    </row>
    <row r="502" spans="1:8" ht="45.75" customHeight="1" x14ac:dyDescent="0.25">
      <c r="A502" s="196" t="s">
        <v>111</v>
      </c>
      <c r="B502" s="197"/>
      <c r="C502" s="179" t="s">
        <v>354</v>
      </c>
      <c r="D502" s="179" t="s">
        <v>110</v>
      </c>
      <c r="E502" s="168">
        <v>5037000</v>
      </c>
      <c r="F502" s="168">
        <v>5037000</v>
      </c>
      <c r="G502" s="198">
        <v>5037000</v>
      </c>
      <c r="H502" s="199"/>
    </row>
    <row r="503" spans="1:8" ht="23.25" customHeight="1" x14ac:dyDescent="0.25">
      <c r="A503" s="196" t="s">
        <v>225</v>
      </c>
      <c r="B503" s="197"/>
      <c r="C503" s="179" t="s">
        <v>354</v>
      </c>
      <c r="D503" s="179" t="s">
        <v>222</v>
      </c>
      <c r="E503" s="168">
        <v>5037000</v>
      </c>
      <c r="F503" s="168">
        <v>5037000</v>
      </c>
      <c r="G503" s="198">
        <v>5037000</v>
      </c>
      <c r="H503" s="199"/>
    </row>
    <row r="504" spans="1:8" ht="23.25" customHeight="1" x14ac:dyDescent="0.25">
      <c r="A504" s="196" t="s">
        <v>878</v>
      </c>
      <c r="B504" s="197"/>
      <c r="C504" s="179" t="s">
        <v>879</v>
      </c>
      <c r="D504" s="180"/>
      <c r="E504" s="168">
        <v>57064200</v>
      </c>
      <c r="F504" s="168">
        <v>57064200</v>
      </c>
      <c r="G504" s="198">
        <v>57064200</v>
      </c>
      <c r="H504" s="199"/>
    </row>
    <row r="505" spans="1:8" ht="45.75" customHeight="1" x14ac:dyDescent="0.25">
      <c r="A505" s="196" t="s">
        <v>111</v>
      </c>
      <c r="B505" s="197"/>
      <c r="C505" s="179" t="s">
        <v>879</v>
      </c>
      <c r="D505" s="179" t="s">
        <v>110</v>
      </c>
      <c r="E505" s="168">
        <v>56764200</v>
      </c>
      <c r="F505" s="168">
        <v>56764200</v>
      </c>
      <c r="G505" s="198">
        <v>56764200</v>
      </c>
      <c r="H505" s="199"/>
    </row>
    <row r="506" spans="1:8" ht="15" customHeight="1" x14ac:dyDescent="0.25">
      <c r="A506" s="196" t="s">
        <v>109</v>
      </c>
      <c r="B506" s="197"/>
      <c r="C506" s="179" t="s">
        <v>879</v>
      </c>
      <c r="D506" s="179" t="s">
        <v>108</v>
      </c>
      <c r="E506" s="168">
        <v>56764200</v>
      </c>
      <c r="F506" s="168">
        <v>56764200</v>
      </c>
      <c r="G506" s="198">
        <v>56764200</v>
      </c>
      <c r="H506" s="199"/>
    </row>
    <row r="507" spans="1:8" ht="23.25" customHeight="1" x14ac:dyDescent="0.25">
      <c r="A507" s="196" t="s">
        <v>107</v>
      </c>
      <c r="B507" s="197"/>
      <c r="C507" s="179" t="s">
        <v>879</v>
      </c>
      <c r="D507" s="179" t="s">
        <v>106</v>
      </c>
      <c r="E507" s="168">
        <v>300000</v>
      </c>
      <c r="F507" s="168">
        <v>300000</v>
      </c>
      <c r="G507" s="198">
        <v>300000</v>
      </c>
      <c r="H507" s="199"/>
    </row>
    <row r="508" spans="1:8" ht="23.25" customHeight="1" x14ac:dyDescent="0.25">
      <c r="A508" s="196" t="s">
        <v>105</v>
      </c>
      <c r="B508" s="197"/>
      <c r="C508" s="179" t="s">
        <v>879</v>
      </c>
      <c r="D508" s="179" t="s">
        <v>104</v>
      </c>
      <c r="E508" s="168">
        <v>300000</v>
      </c>
      <c r="F508" s="168">
        <v>300000</v>
      </c>
      <c r="G508" s="198">
        <v>300000</v>
      </c>
      <c r="H508" s="199"/>
    </row>
    <row r="509" spans="1:8" ht="23.25" customHeight="1" x14ac:dyDescent="0.25">
      <c r="A509" s="196" t="s">
        <v>880</v>
      </c>
      <c r="B509" s="197"/>
      <c r="C509" s="179" t="s">
        <v>881</v>
      </c>
      <c r="D509" s="180"/>
      <c r="E509" s="168">
        <v>27133700</v>
      </c>
      <c r="F509" s="168">
        <v>27133700</v>
      </c>
      <c r="G509" s="198">
        <v>27133700</v>
      </c>
      <c r="H509" s="199"/>
    </row>
    <row r="510" spans="1:8" ht="45.75" customHeight="1" x14ac:dyDescent="0.25">
      <c r="A510" s="196" t="s">
        <v>111</v>
      </c>
      <c r="B510" s="197"/>
      <c r="C510" s="179" t="s">
        <v>881</v>
      </c>
      <c r="D510" s="179" t="s">
        <v>110</v>
      </c>
      <c r="E510" s="168">
        <v>26029700</v>
      </c>
      <c r="F510" s="168">
        <v>26029700</v>
      </c>
      <c r="G510" s="198">
        <v>26029700</v>
      </c>
      <c r="H510" s="199"/>
    </row>
    <row r="511" spans="1:8" ht="15" customHeight="1" x14ac:dyDescent="0.25">
      <c r="A511" s="196" t="s">
        <v>109</v>
      </c>
      <c r="B511" s="197"/>
      <c r="C511" s="179" t="s">
        <v>881</v>
      </c>
      <c r="D511" s="179" t="s">
        <v>108</v>
      </c>
      <c r="E511" s="168">
        <v>26029700</v>
      </c>
      <c r="F511" s="168">
        <v>26029700</v>
      </c>
      <c r="G511" s="198">
        <v>26029700</v>
      </c>
      <c r="H511" s="199"/>
    </row>
    <row r="512" spans="1:8" ht="23.25" customHeight="1" x14ac:dyDescent="0.25">
      <c r="A512" s="196" t="s">
        <v>107</v>
      </c>
      <c r="B512" s="197"/>
      <c r="C512" s="179" t="s">
        <v>881</v>
      </c>
      <c r="D512" s="179" t="s">
        <v>106</v>
      </c>
      <c r="E512" s="168">
        <v>1104000</v>
      </c>
      <c r="F512" s="168">
        <v>1104000</v>
      </c>
      <c r="G512" s="198">
        <v>1104000</v>
      </c>
      <c r="H512" s="199"/>
    </row>
    <row r="513" spans="1:8" ht="23.25" customHeight="1" x14ac:dyDescent="0.25">
      <c r="A513" s="196" t="s">
        <v>105</v>
      </c>
      <c r="B513" s="197"/>
      <c r="C513" s="179" t="s">
        <v>881</v>
      </c>
      <c r="D513" s="179" t="s">
        <v>104</v>
      </c>
      <c r="E513" s="168">
        <v>1104000</v>
      </c>
      <c r="F513" s="168">
        <v>1104000</v>
      </c>
      <c r="G513" s="198">
        <v>1104000</v>
      </c>
      <c r="H513" s="199"/>
    </row>
    <row r="514" spans="1:8" ht="34.5" customHeight="1" x14ac:dyDescent="0.25">
      <c r="A514" s="196" t="s">
        <v>882</v>
      </c>
      <c r="B514" s="197"/>
      <c r="C514" s="179" t="s">
        <v>883</v>
      </c>
      <c r="D514" s="180"/>
      <c r="E514" s="168">
        <v>211063700</v>
      </c>
      <c r="F514" s="168">
        <v>211063700</v>
      </c>
      <c r="G514" s="198">
        <v>211063700</v>
      </c>
      <c r="H514" s="199"/>
    </row>
    <row r="515" spans="1:8" ht="45.75" customHeight="1" x14ac:dyDescent="0.25">
      <c r="A515" s="196" t="s">
        <v>111</v>
      </c>
      <c r="B515" s="197"/>
      <c r="C515" s="179" t="s">
        <v>883</v>
      </c>
      <c r="D515" s="179" t="s">
        <v>110</v>
      </c>
      <c r="E515" s="168">
        <v>204598900</v>
      </c>
      <c r="F515" s="168">
        <v>204598900</v>
      </c>
      <c r="G515" s="198">
        <v>204598900</v>
      </c>
      <c r="H515" s="199"/>
    </row>
    <row r="516" spans="1:8" ht="15" customHeight="1" x14ac:dyDescent="0.25">
      <c r="A516" s="196" t="s">
        <v>109</v>
      </c>
      <c r="B516" s="197"/>
      <c r="C516" s="179" t="s">
        <v>883</v>
      </c>
      <c r="D516" s="179" t="s">
        <v>108</v>
      </c>
      <c r="E516" s="168">
        <v>204598900</v>
      </c>
      <c r="F516" s="168">
        <v>204598900</v>
      </c>
      <c r="G516" s="198">
        <v>204598900</v>
      </c>
      <c r="H516" s="199"/>
    </row>
    <row r="517" spans="1:8" ht="23.25" customHeight="1" x14ac:dyDescent="0.25">
      <c r="A517" s="196" t="s">
        <v>107</v>
      </c>
      <c r="B517" s="197"/>
      <c r="C517" s="179" t="s">
        <v>883</v>
      </c>
      <c r="D517" s="179" t="s">
        <v>106</v>
      </c>
      <c r="E517" s="168">
        <v>6427800</v>
      </c>
      <c r="F517" s="168">
        <v>6427800</v>
      </c>
      <c r="G517" s="198">
        <v>6427800</v>
      </c>
      <c r="H517" s="199"/>
    </row>
    <row r="518" spans="1:8" ht="23.25" customHeight="1" x14ac:dyDescent="0.25">
      <c r="A518" s="196" t="s">
        <v>105</v>
      </c>
      <c r="B518" s="197"/>
      <c r="C518" s="179" t="s">
        <v>883</v>
      </c>
      <c r="D518" s="179" t="s">
        <v>104</v>
      </c>
      <c r="E518" s="168">
        <v>6427800</v>
      </c>
      <c r="F518" s="168">
        <v>6427800</v>
      </c>
      <c r="G518" s="198">
        <v>6427800</v>
      </c>
      <c r="H518" s="199"/>
    </row>
    <row r="519" spans="1:8" ht="15" customHeight="1" x14ac:dyDescent="0.25">
      <c r="A519" s="196" t="s">
        <v>221</v>
      </c>
      <c r="B519" s="197"/>
      <c r="C519" s="179" t="s">
        <v>883</v>
      </c>
      <c r="D519" s="179" t="s">
        <v>64</v>
      </c>
      <c r="E519" s="168">
        <v>37000</v>
      </c>
      <c r="F519" s="168">
        <v>37000</v>
      </c>
      <c r="G519" s="198">
        <v>37000</v>
      </c>
      <c r="H519" s="199"/>
    </row>
    <row r="520" spans="1:8" ht="15" customHeight="1" x14ac:dyDescent="0.25">
      <c r="A520" s="196" t="s">
        <v>220</v>
      </c>
      <c r="B520" s="197"/>
      <c r="C520" s="179" t="s">
        <v>883</v>
      </c>
      <c r="D520" s="179" t="s">
        <v>219</v>
      </c>
      <c r="E520" s="168">
        <v>37000</v>
      </c>
      <c r="F520" s="168">
        <v>37000</v>
      </c>
      <c r="G520" s="198">
        <v>37000</v>
      </c>
      <c r="H520" s="199"/>
    </row>
    <row r="521" spans="1:8" ht="34.5" customHeight="1" x14ac:dyDescent="0.25">
      <c r="A521" s="196" t="s">
        <v>884</v>
      </c>
      <c r="B521" s="197"/>
      <c r="C521" s="179" t="s">
        <v>885</v>
      </c>
      <c r="D521" s="180"/>
      <c r="E521" s="168">
        <v>423307900</v>
      </c>
      <c r="F521" s="168">
        <v>423307900</v>
      </c>
      <c r="G521" s="198">
        <v>423307900</v>
      </c>
      <c r="H521" s="199"/>
    </row>
    <row r="522" spans="1:8" ht="45.75" customHeight="1" x14ac:dyDescent="0.25">
      <c r="A522" s="196" t="s">
        <v>111</v>
      </c>
      <c r="B522" s="197"/>
      <c r="C522" s="179" t="s">
        <v>885</v>
      </c>
      <c r="D522" s="179" t="s">
        <v>110</v>
      </c>
      <c r="E522" s="168">
        <v>328958900</v>
      </c>
      <c r="F522" s="168">
        <v>328958900</v>
      </c>
      <c r="G522" s="198">
        <v>328958900</v>
      </c>
      <c r="H522" s="199"/>
    </row>
    <row r="523" spans="1:8" ht="15" customHeight="1" x14ac:dyDescent="0.25">
      <c r="A523" s="196" t="s">
        <v>109</v>
      </c>
      <c r="B523" s="197"/>
      <c r="C523" s="179" t="s">
        <v>885</v>
      </c>
      <c r="D523" s="179" t="s">
        <v>108</v>
      </c>
      <c r="E523" s="168">
        <v>328958900</v>
      </c>
      <c r="F523" s="168">
        <v>328958900</v>
      </c>
      <c r="G523" s="198">
        <v>328958900</v>
      </c>
      <c r="H523" s="199"/>
    </row>
    <row r="524" spans="1:8" ht="23.25" customHeight="1" x14ac:dyDescent="0.25">
      <c r="A524" s="196" t="s">
        <v>107</v>
      </c>
      <c r="B524" s="197"/>
      <c r="C524" s="179" t="s">
        <v>885</v>
      </c>
      <c r="D524" s="179" t="s">
        <v>106</v>
      </c>
      <c r="E524" s="168">
        <v>72135400</v>
      </c>
      <c r="F524" s="168">
        <v>72135400</v>
      </c>
      <c r="G524" s="198">
        <v>72135400</v>
      </c>
      <c r="H524" s="199"/>
    </row>
    <row r="525" spans="1:8" ht="23.25" customHeight="1" x14ac:dyDescent="0.25">
      <c r="A525" s="196" t="s">
        <v>105</v>
      </c>
      <c r="B525" s="197"/>
      <c r="C525" s="179" t="s">
        <v>885</v>
      </c>
      <c r="D525" s="179" t="s">
        <v>104</v>
      </c>
      <c r="E525" s="168">
        <v>72135400</v>
      </c>
      <c r="F525" s="168">
        <v>72135400</v>
      </c>
      <c r="G525" s="198">
        <v>72135400</v>
      </c>
      <c r="H525" s="199"/>
    </row>
    <row r="526" spans="1:8" ht="23.25" customHeight="1" x14ac:dyDescent="0.25">
      <c r="A526" s="196" t="s">
        <v>97</v>
      </c>
      <c r="B526" s="197"/>
      <c r="C526" s="179" t="s">
        <v>885</v>
      </c>
      <c r="D526" s="179" t="s">
        <v>75</v>
      </c>
      <c r="E526" s="168">
        <v>20847600</v>
      </c>
      <c r="F526" s="168">
        <v>20847600</v>
      </c>
      <c r="G526" s="198">
        <v>20847600</v>
      </c>
      <c r="H526" s="199"/>
    </row>
    <row r="527" spans="1:8" ht="15" customHeight="1" x14ac:dyDescent="0.25">
      <c r="A527" s="196" t="s">
        <v>124</v>
      </c>
      <c r="B527" s="197"/>
      <c r="C527" s="179" t="s">
        <v>885</v>
      </c>
      <c r="D527" s="179" t="s">
        <v>78</v>
      </c>
      <c r="E527" s="168">
        <v>19847600</v>
      </c>
      <c r="F527" s="168">
        <v>19847600</v>
      </c>
      <c r="G527" s="198">
        <v>19847600</v>
      </c>
      <c r="H527" s="199"/>
    </row>
    <row r="528" spans="1:8" ht="15" customHeight="1" x14ac:dyDescent="0.25">
      <c r="A528" s="196" t="s">
        <v>96</v>
      </c>
      <c r="B528" s="197"/>
      <c r="C528" s="179" t="s">
        <v>885</v>
      </c>
      <c r="D528" s="179" t="s">
        <v>92</v>
      </c>
      <c r="E528" s="168">
        <v>1000000</v>
      </c>
      <c r="F528" s="168">
        <v>1000000</v>
      </c>
      <c r="G528" s="198">
        <v>1000000</v>
      </c>
      <c r="H528" s="199"/>
    </row>
    <row r="529" spans="1:8" ht="15" customHeight="1" x14ac:dyDescent="0.25">
      <c r="A529" s="196" t="s">
        <v>221</v>
      </c>
      <c r="B529" s="197"/>
      <c r="C529" s="179" t="s">
        <v>885</v>
      </c>
      <c r="D529" s="179" t="s">
        <v>64</v>
      </c>
      <c r="E529" s="168">
        <v>1366000</v>
      </c>
      <c r="F529" s="168">
        <v>1366000</v>
      </c>
      <c r="G529" s="198">
        <v>1366000</v>
      </c>
      <c r="H529" s="199"/>
    </row>
    <row r="530" spans="1:8" ht="15" customHeight="1" x14ac:dyDescent="0.25">
      <c r="A530" s="196" t="s">
        <v>220</v>
      </c>
      <c r="B530" s="197"/>
      <c r="C530" s="179" t="s">
        <v>885</v>
      </c>
      <c r="D530" s="179" t="s">
        <v>219</v>
      </c>
      <c r="E530" s="168">
        <v>1366000</v>
      </c>
      <c r="F530" s="168">
        <v>1366000</v>
      </c>
      <c r="G530" s="198">
        <v>1366000</v>
      </c>
      <c r="H530" s="199"/>
    </row>
    <row r="531" spans="1:8" ht="34.5" customHeight="1" x14ac:dyDescent="0.25">
      <c r="A531" s="196" t="s">
        <v>1031</v>
      </c>
      <c r="B531" s="197"/>
      <c r="C531" s="179" t="s">
        <v>1032</v>
      </c>
      <c r="D531" s="180"/>
      <c r="E531" s="168">
        <v>250000</v>
      </c>
      <c r="F531" s="168">
        <v>250000</v>
      </c>
      <c r="G531" s="198">
        <v>250000</v>
      </c>
      <c r="H531" s="199"/>
    </row>
    <row r="532" spans="1:8" ht="90.75" customHeight="1" x14ac:dyDescent="0.25">
      <c r="A532" s="196" t="s">
        <v>308</v>
      </c>
      <c r="B532" s="197"/>
      <c r="C532" s="179" t="s">
        <v>1033</v>
      </c>
      <c r="D532" s="180"/>
      <c r="E532" s="168">
        <v>250000</v>
      </c>
      <c r="F532" s="168">
        <v>250000</v>
      </c>
      <c r="G532" s="198">
        <v>250000</v>
      </c>
      <c r="H532" s="199"/>
    </row>
    <row r="533" spans="1:8" ht="23.25" customHeight="1" x14ac:dyDescent="0.25">
      <c r="A533" s="196" t="s">
        <v>107</v>
      </c>
      <c r="B533" s="197"/>
      <c r="C533" s="179" t="s">
        <v>1033</v>
      </c>
      <c r="D533" s="179" t="s">
        <v>106</v>
      </c>
      <c r="E533" s="168">
        <v>250000</v>
      </c>
      <c r="F533" s="168">
        <v>250000</v>
      </c>
      <c r="G533" s="198">
        <v>250000</v>
      </c>
      <c r="H533" s="199"/>
    </row>
    <row r="534" spans="1:8" ht="23.25" customHeight="1" x14ac:dyDescent="0.25">
      <c r="A534" s="196" t="s">
        <v>105</v>
      </c>
      <c r="B534" s="197"/>
      <c r="C534" s="179" t="s">
        <v>1033</v>
      </c>
      <c r="D534" s="179" t="s">
        <v>104</v>
      </c>
      <c r="E534" s="168">
        <v>250000</v>
      </c>
      <c r="F534" s="168">
        <v>250000</v>
      </c>
      <c r="G534" s="198">
        <v>250000</v>
      </c>
      <c r="H534" s="199"/>
    </row>
    <row r="535" spans="1:8" ht="45.75" customHeight="1" x14ac:dyDescent="0.25">
      <c r="A535" s="213" t="s">
        <v>175</v>
      </c>
      <c r="B535" s="214"/>
      <c r="C535" s="166" t="s">
        <v>174</v>
      </c>
      <c r="D535" s="166"/>
      <c r="E535" s="172">
        <v>147063000</v>
      </c>
      <c r="F535" s="172">
        <v>155994800</v>
      </c>
      <c r="G535" s="215">
        <v>155993900</v>
      </c>
      <c r="H535" s="216"/>
    </row>
    <row r="536" spans="1:8" ht="45.75" customHeight="1" x14ac:dyDescent="0.25">
      <c r="A536" s="196" t="s">
        <v>886</v>
      </c>
      <c r="B536" s="197"/>
      <c r="C536" s="179" t="s">
        <v>256</v>
      </c>
      <c r="D536" s="179"/>
      <c r="E536" s="168">
        <v>78041700</v>
      </c>
      <c r="F536" s="168">
        <v>86973000</v>
      </c>
      <c r="G536" s="198">
        <v>86973000</v>
      </c>
      <c r="H536" s="199"/>
    </row>
    <row r="537" spans="1:8" ht="34.5" customHeight="1" x14ac:dyDescent="0.25">
      <c r="A537" s="196" t="s">
        <v>255</v>
      </c>
      <c r="B537" s="197"/>
      <c r="C537" s="179" t="s">
        <v>254</v>
      </c>
      <c r="D537" s="180"/>
      <c r="E537" s="168">
        <v>76791700</v>
      </c>
      <c r="F537" s="168">
        <v>81973000</v>
      </c>
      <c r="G537" s="198">
        <v>81973000</v>
      </c>
      <c r="H537" s="199"/>
    </row>
    <row r="538" spans="1:8" ht="102" customHeight="1" x14ac:dyDescent="0.25">
      <c r="A538" s="196" t="s">
        <v>1062</v>
      </c>
      <c r="B538" s="197"/>
      <c r="C538" s="179" t="s">
        <v>253</v>
      </c>
      <c r="D538" s="180"/>
      <c r="E538" s="168">
        <v>76791700</v>
      </c>
      <c r="F538" s="168">
        <v>81973000</v>
      </c>
      <c r="G538" s="198">
        <v>81973000</v>
      </c>
      <c r="H538" s="199"/>
    </row>
    <row r="539" spans="1:8" ht="23.25" customHeight="1" x14ac:dyDescent="0.25">
      <c r="A539" s="196" t="s">
        <v>107</v>
      </c>
      <c r="B539" s="197"/>
      <c r="C539" s="179" t="s">
        <v>253</v>
      </c>
      <c r="D539" s="179" t="s">
        <v>106</v>
      </c>
      <c r="E539" s="168">
        <v>12186600</v>
      </c>
      <c r="F539" s="168">
        <v>14442600</v>
      </c>
      <c r="G539" s="198">
        <v>14442600</v>
      </c>
      <c r="H539" s="199"/>
    </row>
    <row r="540" spans="1:8" ht="23.25" customHeight="1" x14ac:dyDescent="0.25">
      <c r="A540" s="196" t="s">
        <v>105</v>
      </c>
      <c r="B540" s="197"/>
      <c r="C540" s="179" t="s">
        <v>253</v>
      </c>
      <c r="D540" s="179" t="s">
        <v>104</v>
      </c>
      <c r="E540" s="168">
        <v>12186600</v>
      </c>
      <c r="F540" s="168">
        <v>14442600</v>
      </c>
      <c r="G540" s="198">
        <v>14442600</v>
      </c>
      <c r="H540" s="199"/>
    </row>
    <row r="541" spans="1:8" ht="23.25" customHeight="1" x14ac:dyDescent="0.25">
      <c r="A541" s="196" t="s">
        <v>97</v>
      </c>
      <c r="B541" s="197"/>
      <c r="C541" s="179" t="s">
        <v>253</v>
      </c>
      <c r="D541" s="179" t="s">
        <v>75</v>
      </c>
      <c r="E541" s="168">
        <v>64605100</v>
      </c>
      <c r="F541" s="168">
        <v>67530400</v>
      </c>
      <c r="G541" s="198">
        <v>67530400</v>
      </c>
      <c r="H541" s="199"/>
    </row>
    <row r="542" spans="1:8" ht="15" customHeight="1" x14ac:dyDescent="0.25">
      <c r="A542" s="196" t="s">
        <v>96</v>
      </c>
      <c r="B542" s="197"/>
      <c r="C542" s="179" t="s">
        <v>253</v>
      </c>
      <c r="D542" s="179" t="s">
        <v>92</v>
      </c>
      <c r="E542" s="168">
        <v>64605100</v>
      </c>
      <c r="F542" s="168">
        <v>67530400</v>
      </c>
      <c r="G542" s="198">
        <v>67530400</v>
      </c>
      <c r="H542" s="199"/>
    </row>
    <row r="543" spans="1:8" ht="23.25" customHeight="1" x14ac:dyDescent="0.25">
      <c r="A543" s="196" t="s">
        <v>252</v>
      </c>
      <c r="B543" s="197"/>
      <c r="C543" s="179" t="s">
        <v>251</v>
      </c>
      <c r="D543" s="180"/>
      <c r="E543" s="168">
        <v>1250000</v>
      </c>
      <c r="F543" s="168">
        <v>5000000</v>
      </c>
      <c r="G543" s="198">
        <v>5000000</v>
      </c>
      <c r="H543" s="199"/>
    </row>
    <row r="544" spans="1:8" ht="45.75" customHeight="1" x14ac:dyDescent="0.25">
      <c r="A544" s="196" t="s">
        <v>495</v>
      </c>
      <c r="B544" s="197"/>
      <c r="C544" s="179" t="s">
        <v>494</v>
      </c>
      <c r="D544" s="180"/>
      <c r="E544" s="168">
        <v>1250000</v>
      </c>
      <c r="F544" s="168">
        <v>5000000</v>
      </c>
      <c r="G544" s="198">
        <v>5000000</v>
      </c>
      <c r="H544" s="199"/>
    </row>
    <row r="545" spans="1:8" ht="23.25" customHeight="1" x14ac:dyDescent="0.25">
      <c r="A545" s="196" t="s">
        <v>107</v>
      </c>
      <c r="B545" s="197"/>
      <c r="C545" s="179" t="s">
        <v>494</v>
      </c>
      <c r="D545" s="179" t="s">
        <v>106</v>
      </c>
      <c r="E545" s="168">
        <v>250000</v>
      </c>
      <c r="F545" s="168">
        <v>2250000</v>
      </c>
      <c r="G545" s="198">
        <v>2250000</v>
      </c>
      <c r="H545" s="199"/>
    </row>
    <row r="546" spans="1:8" ht="23.25" customHeight="1" x14ac:dyDescent="0.25">
      <c r="A546" s="196" t="s">
        <v>105</v>
      </c>
      <c r="B546" s="197"/>
      <c r="C546" s="179" t="s">
        <v>494</v>
      </c>
      <c r="D546" s="179" t="s">
        <v>104</v>
      </c>
      <c r="E546" s="168">
        <v>250000</v>
      </c>
      <c r="F546" s="168">
        <v>2250000</v>
      </c>
      <c r="G546" s="198">
        <v>2250000</v>
      </c>
      <c r="H546" s="199"/>
    </row>
    <row r="547" spans="1:8" ht="23.25" customHeight="1" x14ac:dyDescent="0.25">
      <c r="A547" s="196" t="s">
        <v>97</v>
      </c>
      <c r="B547" s="197"/>
      <c r="C547" s="179" t="s">
        <v>494</v>
      </c>
      <c r="D547" s="179" t="s">
        <v>75</v>
      </c>
      <c r="E547" s="168">
        <v>1000000</v>
      </c>
      <c r="F547" s="168">
        <v>2750000</v>
      </c>
      <c r="G547" s="198">
        <v>2750000</v>
      </c>
      <c r="H547" s="199"/>
    </row>
    <row r="548" spans="1:8" ht="15" customHeight="1" x14ac:dyDescent="0.25">
      <c r="A548" s="196" t="s">
        <v>124</v>
      </c>
      <c r="B548" s="197"/>
      <c r="C548" s="179" t="s">
        <v>494</v>
      </c>
      <c r="D548" s="179" t="s">
        <v>78</v>
      </c>
      <c r="E548" s="168">
        <v>0</v>
      </c>
      <c r="F548" s="168">
        <v>1000000</v>
      </c>
      <c r="G548" s="198">
        <v>1000000</v>
      </c>
      <c r="H548" s="199"/>
    </row>
    <row r="549" spans="1:8" ht="15" customHeight="1" x14ac:dyDescent="0.25">
      <c r="A549" s="196" t="s">
        <v>96</v>
      </c>
      <c r="B549" s="197"/>
      <c r="C549" s="179" t="s">
        <v>494</v>
      </c>
      <c r="D549" s="179" t="s">
        <v>92</v>
      </c>
      <c r="E549" s="168">
        <v>1000000</v>
      </c>
      <c r="F549" s="168">
        <v>1750000</v>
      </c>
      <c r="G549" s="198">
        <v>1750000</v>
      </c>
      <c r="H549" s="199"/>
    </row>
    <row r="550" spans="1:8" ht="15" customHeight="1" x14ac:dyDescent="0.25">
      <c r="A550" s="196" t="s">
        <v>968</v>
      </c>
      <c r="B550" s="197"/>
      <c r="C550" s="179" t="s">
        <v>695</v>
      </c>
      <c r="D550" s="179"/>
      <c r="E550" s="168">
        <v>8000000</v>
      </c>
      <c r="F550" s="168">
        <v>8000000</v>
      </c>
      <c r="G550" s="198">
        <v>8000000</v>
      </c>
      <c r="H550" s="199"/>
    </row>
    <row r="551" spans="1:8" ht="23.25" customHeight="1" x14ac:dyDescent="0.25">
      <c r="A551" s="196" t="s">
        <v>969</v>
      </c>
      <c r="B551" s="197"/>
      <c r="C551" s="179" t="s">
        <v>970</v>
      </c>
      <c r="D551" s="180"/>
      <c r="E551" s="168">
        <v>8000000</v>
      </c>
      <c r="F551" s="168">
        <v>8000000</v>
      </c>
      <c r="G551" s="198">
        <v>8000000</v>
      </c>
      <c r="H551" s="199"/>
    </row>
    <row r="552" spans="1:8" ht="34.5" customHeight="1" x14ac:dyDescent="0.25">
      <c r="A552" s="196" t="s">
        <v>971</v>
      </c>
      <c r="B552" s="197"/>
      <c r="C552" s="179" t="s">
        <v>972</v>
      </c>
      <c r="D552" s="180"/>
      <c r="E552" s="168">
        <v>8000000</v>
      </c>
      <c r="F552" s="168">
        <v>8000000</v>
      </c>
      <c r="G552" s="198">
        <v>8000000</v>
      </c>
      <c r="H552" s="199"/>
    </row>
    <row r="553" spans="1:8" ht="23.25" customHeight="1" x14ac:dyDescent="0.25">
      <c r="A553" s="196" t="s">
        <v>107</v>
      </c>
      <c r="B553" s="197"/>
      <c r="C553" s="179" t="s">
        <v>972</v>
      </c>
      <c r="D553" s="179" t="s">
        <v>106</v>
      </c>
      <c r="E553" s="168">
        <v>8000000</v>
      </c>
      <c r="F553" s="168">
        <v>8000000</v>
      </c>
      <c r="G553" s="198">
        <v>8000000</v>
      </c>
      <c r="H553" s="199"/>
    </row>
    <row r="554" spans="1:8" ht="23.25" customHeight="1" x14ac:dyDescent="0.25">
      <c r="A554" s="196" t="s">
        <v>105</v>
      </c>
      <c r="B554" s="197"/>
      <c r="C554" s="179" t="s">
        <v>972</v>
      </c>
      <c r="D554" s="179" t="s">
        <v>104</v>
      </c>
      <c r="E554" s="168">
        <v>8000000</v>
      </c>
      <c r="F554" s="168">
        <v>8000000</v>
      </c>
      <c r="G554" s="198">
        <v>8000000</v>
      </c>
      <c r="H554" s="199"/>
    </row>
    <row r="555" spans="1:8" ht="15" customHeight="1" x14ac:dyDescent="0.25">
      <c r="A555" s="196" t="s">
        <v>173</v>
      </c>
      <c r="B555" s="197"/>
      <c r="C555" s="179" t="s">
        <v>172</v>
      </c>
      <c r="D555" s="179"/>
      <c r="E555" s="168">
        <v>9013000</v>
      </c>
      <c r="F555" s="168">
        <v>9013000</v>
      </c>
      <c r="G555" s="198">
        <v>9013000</v>
      </c>
      <c r="H555" s="199"/>
    </row>
    <row r="556" spans="1:8" ht="23.25" customHeight="1" x14ac:dyDescent="0.25">
      <c r="A556" s="196" t="s">
        <v>1034</v>
      </c>
      <c r="B556" s="197"/>
      <c r="C556" s="179" t="s">
        <v>171</v>
      </c>
      <c r="D556" s="180"/>
      <c r="E556" s="168">
        <v>1000000</v>
      </c>
      <c r="F556" s="168">
        <v>1000000</v>
      </c>
      <c r="G556" s="198">
        <v>1000000</v>
      </c>
      <c r="H556" s="199"/>
    </row>
    <row r="557" spans="1:8" ht="23.25" customHeight="1" x14ac:dyDescent="0.25">
      <c r="A557" s="196" t="s">
        <v>170</v>
      </c>
      <c r="B557" s="197"/>
      <c r="C557" s="179" t="s">
        <v>169</v>
      </c>
      <c r="D557" s="180"/>
      <c r="E557" s="168">
        <v>1000000</v>
      </c>
      <c r="F557" s="168">
        <v>1000000</v>
      </c>
      <c r="G557" s="198">
        <v>1000000</v>
      </c>
      <c r="H557" s="199"/>
    </row>
    <row r="558" spans="1:8" ht="23.25" customHeight="1" x14ac:dyDescent="0.25">
      <c r="A558" s="196" t="s">
        <v>97</v>
      </c>
      <c r="B558" s="197"/>
      <c r="C558" s="179" t="s">
        <v>169</v>
      </c>
      <c r="D558" s="179" t="s">
        <v>75</v>
      </c>
      <c r="E558" s="168">
        <v>1000000</v>
      </c>
      <c r="F558" s="168">
        <v>1000000</v>
      </c>
      <c r="G558" s="198">
        <v>1000000</v>
      </c>
      <c r="H558" s="199"/>
    </row>
    <row r="559" spans="1:8" ht="15" customHeight="1" x14ac:dyDescent="0.25">
      <c r="A559" s="196" t="s">
        <v>124</v>
      </c>
      <c r="B559" s="197"/>
      <c r="C559" s="179" t="s">
        <v>169</v>
      </c>
      <c r="D559" s="179" t="s">
        <v>78</v>
      </c>
      <c r="E559" s="168">
        <v>1000000</v>
      </c>
      <c r="F559" s="168">
        <v>1000000</v>
      </c>
      <c r="G559" s="198">
        <v>1000000</v>
      </c>
      <c r="H559" s="199"/>
    </row>
    <row r="560" spans="1:8" ht="68.25" customHeight="1" x14ac:dyDescent="0.25">
      <c r="A560" s="196" t="s">
        <v>916</v>
      </c>
      <c r="B560" s="197"/>
      <c r="C560" s="179" t="s">
        <v>917</v>
      </c>
      <c r="D560" s="180"/>
      <c r="E560" s="168">
        <v>8013000</v>
      </c>
      <c r="F560" s="168">
        <v>8013000</v>
      </c>
      <c r="G560" s="198">
        <v>8013000</v>
      </c>
      <c r="H560" s="199"/>
    </row>
    <row r="561" spans="1:8" ht="34.5" customHeight="1" x14ac:dyDescent="0.25">
      <c r="A561" s="196" t="s">
        <v>918</v>
      </c>
      <c r="B561" s="197"/>
      <c r="C561" s="179" t="s">
        <v>919</v>
      </c>
      <c r="D561" s="180"/>
      <c r="E561" s="168">
        <v>8013000</v>
      </c>
      <c r="F561" s="168">
        <v>8013000</v>
      </c>
      <c r="G561" s="198">
        <v>8013000</v>
      </c>
      <c r="H561" s="199"/>
    </row>
    <row r="562" spans="1:8" ht="23.25" customHeight="1" x14ac:dyDescent="0.25">
      <c r="A562" s="196" t="s">
        <v>107</v>
      </c>
      <c r="B562" s="197"/>
      <c r="C562" s="179" t="s">
        <v>919</v>
      </c>
      <c r="D562" s="179" t="s">
        <v>106</v>
      </c>
      <c r="E562" s="168">
        <v>8000000</v>
      </c>
      <c r="F562" s="168">
        <v>8000000</v>
      </c>
      <c r="G562" s="198">
        <v>8000000</v>
      </c>
      <c r="H562" s="199"/>
    </row>
    <row r="563" spans="1:8" ht="23.25" customHeight="1" x14ac:dyDescent="0.25">
      <c r="A563" s="196" t="s">
        <v>105</v>
      </c>
      <c r="B563" s="197"/>
      <c r="C563" s="179" t="s">
        <v>919</v>
      </c>
      <c r="D563" s="179" t="s">
        <v>104</v>
      </c>
      <c r="E563" s="168">
        <v>8000000</v>
      </c>
      <c r="F563" s="168">
        <v>8000000</v>
      </c>
      <c r="G563" s="198">
        <v>8000000</v>
      </c>
      <c r="H563" s="199"/>
    </row>
    <row r="564" spans="1:8" ht="23.25" customHeight="1" x14ac:dyDescent="0.25">
      <c r="A564" s="196" t="s">
        <v>97</v>
      </c>
      <c r="B564" s="197"/>
      <c r="C564" s="179" t="s">
        <v>919</v>
      </c>
      <c r="D564" s="179" t="s">
        <v>75</v>
      </c>
      <c r="E564" s="168">
        <v>13000</v>
      </c>
      <c r="F564" s="168">
        <v>13000</v>
      </c>
      <c r="G564" s="198">
        <v>13000</v>
      </c>
      <c r="H564" s="199"/>
    </row>
    <row r="565" spans="1:8" ht="15" customHeight="1" x14ac:dyDescent="0.25">
      <c r="A565" s="196" t="s">
        <v>124</v>
      </c>
      <c r="B565" s="197"/>
      <c r="C565" s="179" t="s">
        <v>919</v>
      </c>
      <c r="D565" s="179" t="s">
        <v>78</v>
      </c>
      <c r="E565" s="168">
        <v>13000</v>
      </c>
      <c r="F565" s="168">
        <v>13000</v>
      </c>
      <c r="G565" s="198">
        <v>13000</v>
      </c>
      <c r="H565" s="199"/>
    </row>
    <row r="566" spans="1:8" ht="23.25" customHeight="1" x14ac:dyDescent="0.25">
      <c r="A566" s="196" t="s">
        <v>1035</v>
      </c>
      <c r="B566" s="197"/>
      <c r="C566" s="179" t="s">
        <v>493</v>
      </c>
      <c r="D566" s="179"/>
      <c r="E566" s="168">
        <v>500000</v>
      </c>
      <c r="F566" s="168">
        <v>500000</v>
      </c>
      <c r="G566" s="198">
        <v>500000</v>
      </c>
      <c r="H566" s="199"/>
    </row>
    <row r="567" spans="1:8" ht="34.5" customHeight="1" x14ac:dyDescent="0.25">
      <c r="A567" s="196" t="s">
        <v>1036</v>
      </c>
      <c r="B567" s="197"/>
      <c r="C567" s="179" t="s">
        <v>1037</v>
      </c>
      <c r="D567" s="180"/>
      <c r="E567" s="168">
        <v>500000</v>
      </c>
      <c r="F567" s="168">
        <v>500000</v>
      </c>
      <c r="G567" s="198">
        <v>500000</v>
      </c>
      <c r="H567" s="199"/>
    </row>
    <row r="568" spans="1:8" ht="23.25" customHeight="1" x14ac:dyDescent="0.25">
      <c r="A568" s="196" t="s">
        <v>1038</v>
      </c>
      <c r="B568" s="197"/>
      <c r="C568" s="179" t="s">
        <v>1039</v>
      </c>
      <c r="D568" s="180"/>
      <c r="E568" s="168">
        <v>500000</v>
      </c>
      <c r="F568" s="168">
        <v>500000</v>
      </c>
      <c r="G568" s="198">
        <v>500000</v>
      </c>
      <c r="H568" s="199"/>
    </row>
    <row r="569" spans="1:8" ht="23.25" customHeight="1" x14ac:dyDescent="0.25">
      <c r="A569" s="196" t="s">
        <v>97</v>
      </c>
      <c r="B569" s="197"/>
      <c r="C569" s="179" t="s">
        <v>1039</v>
      </c>
      <c r="D569" s="179" t="s">
        <v>75</v>
      </c>
      <c r="E569" s="168">
        <v>500000</v>
      </c>
      <c r="F569" s="168">
        <v>500000</v>
      </c>
      <c r="G569" s="198">
        <v>500000</v>
      </c>
      <c r="H569" s="199"/>
    </row>
    <row r="570" spans="1:8" ht="15" customHeight="1" x14ac:dyDescent="0.25">
      <c r="A570" s="196" t="s">
        <v>124</v>
      </c>
      <c r="B570" s="197"/>
      <c r="C570" s="179" t="s">
        <v>1039</v>
      </c>
      <c r="D570" s="179" t="s">
        <v>78</v>
      </c>
      <c r="E570" s="168">
        <v>500000</v>
      </c>
      <c r="F570" s="168">
        <v>500000</v>
      </c>
      <c r="G570" s="198">
        <v>500000</v>
      </c>
      <c r="H570" s="199"/>
    </row>
    <row r="571" spans="1:8" ht="15" customHeight="1" x14ac:dyDescent="0.25">
      <c r="A571" s="196" t="s">
        <v>132</v>
      </c>
      <c r="B571" s="197"/>
      <c r="C571" s="179" t="s">
        <v>400</v>
      </c>
      <c r="D571" s="179"/>
      <c r="E571" s="168">
        <v>51508300</v>
      </c>
      <c r="F571" s="168">
        <v>51508800</v>
      </c>
      <c r="G571" s="198">
        <v>51507900</v>
      </c>
      <c r="H571" s="199"/>
    </row>
    <row r="572" spans="1:8" ht="23.25" customHeight="1" x14ac:dyDescent="0.25">
      <c r="A572" s="196" t="s">
        <v>130</v>
      </c>
      <c r="B572" s="197"/>
      <c r="C572" s="179" t="s">
        <v>398</v>
      </c>
      <c r="D572" s="180"/>
      <c r="E572" s="168">
        <v>51500000</v>
      </c>
      <c r="F572" s="168">
        <v>51500000</v>
      </c>
      <c r="G572" s="198">
        <v>51500000</v>
      </c>
      <c r="H572" s="199"/>
    </row>
    <row r="573" spans="1:8" ht="23.25" customHeight="1" x14ac:dyDescent="0.25">
      <c r="A573" s="196" t="s">
        <v>168</v>
      </c>
      <c r="B573" s="197"/>
      <c r="C573" s="179" t="s">
        <v>1040</v>
      </c>
      <c r="D573" s="180"/>
      <c r="E573" s="168">
        <v>51500000</v>
      </c>
      <c r="F573" s="168">
        <v>51500000</v>
      </c>
      <c r="G573" s="198">
        <v>51500000</v>
      </c>
      <c r="H573" s="199"/>
    </row>
    <row r="574" spans="1:8" ht="23.25" customHeight="1" x14ac:dyDescent="0.25">
      <c r="A574" s="196" t="s">
        <v>97</v>
      </c>
      <c r="B574" s="197"/>
      <c r="C574" s="179" t="s">
        <v>1040</v>
      </c>
      <c r="D574" s="179" t="s">
        <v>75</v>
      </c>
      <c r="E574" s="168">
        <v>51500000</v>
      </c>
      <c r="F574" s="168">
        <v>51500000</v>
      </c>
      <c r="G574" s="198">
        <v>51500000</v>
      </c>
      <c r="H574" s="199"/>
    </row>
    <row r="575" spans="1:8" ht="15" customHeight="1" x14ac:dyDescent="0.25">
      <c r="A575" s="196" t="s">
        <v>124</v>
      </c>
      <c r="B575" s="197"/>
      <c r="C575" s="179" t="s">
        <v>1040</v>
      </c>
      <c r="D575" s="179" t="s">
        <v>78</v>
      </c>
      <c r="E575" s="168">
        <v>51500000</v>
      </c>
      <c r="F575" s="168">
        <v>51500000</v>
      </c>
      <c r="G575" s="198">
        <v>51500000</v>
      </c>
      <c r="H575" s="199"/>
    </row>
    <row r="576" spans="1:8" ht="34.5" customHeight="1" x14ac:dyDescent="0.25">
      <c r="A576" s="196" t="s">
        <v>492</v>
      </c>
      <c r="B576" s="197"/>
      <c r="C576" s="179" t="s">
        <v>887</v>
      </c>
      <c r="D576" s="180"/>
      <c r="E576" s="168">
        <v>8300</v>
      </c>
      <c r="F576" s="168">
        <v>8800</v>
      </c>
      <c r="G576" s="198">
        <v>7900</v>
      </c>
      <c r="H576" s="199"/>
    </row>
    <row r="577" spans="1:8" ht="34.5" customHeight="1" x14ac:dyDescent="0.25">
      <c r="A577" s="196" t="s">
        <v>888</v>
      </c>
      <c r="B577" s="197"/>
      <c r="C577" s="179" t="s">
        <v>889</v>
      </c>
      <c r="D577" s="180"/>
      <c r="E577" s="168">
        <v>8300</v>
      </c>
      <c r="F577" s="168">
        <v>8800</v>
      </c>
      <c r="G577" s="198">
        <v>7900</v>
      </c>
      <c r="H577" s="199"/>
    </row>
    <row r="578" spans="1:8" ht="23.25" customHeight="1" x14ac:dyDescent="0.25">
      <c r="A578" s="196" t="s">
        <v>107</v>
      </c>
      <c r="B578" s="197"/>
      <c r="C578" s="179" t="s">
        <v>889</v>
      </c>
      <c r="D578" s="179" t="s">
        <v>106</v>
      </c>
      <c r="E578" s="168">
        <v>8300</v>
      </c>
      <c r="F578" s="168">
        <v>8800</v>
      </c>
      <c r="G578" s="198">
        <v>7900</v>
      </c>
      <c r="H578" s="199"/>
    </row>
    <row r="579" spans="1:8" ht="23.25" customHeight="1" x14ac:dyDescent="0.25">
      <c r="A579" s="196" t="s">
        <v>105</v>
      </c>
      <c r="B579" s="197"/>
      <c r="C579" s="179" t="s">
        <v>889</v>
      </c>
      <c r="D579" s="179" t="s">
        <v>104</v>
      </c>
      <c r="E579" s="168">
        <v>8300</v>
      </c>
      <c r="F579" s="168">
        <v>8800</v>
      </c>
      <c r="G579" s="198">
        <v>7900</v>
      </c>
      <c r="H579" s="199"/>
    </row>
    <row r="580" spans="1:8" ht="23.25" customHeight="1" x14ac:dyDescent="0.25">
      <c r="A580" s="213" t="s">
        <v>428</v>
      </c>
      <c r="B580" s="214"/>
      <c r="C580" s="166" t="s">
        <v>427</v>
      </c>
      <c r="D580" s="166"/>
      <c r="E580" s="172">
        <v>1126910100</v>
      </c>
      <c r="F580" s="172">
        <v>966662200</v>
      </c>
      <c r="G580" s="215">
        <v>972421300</v>
      </c>
      <c r="H580" s="216"/>
    </row>
    <row r="581" spans="1:8" ht="15" customHeight="1" x14ac:dyDescent="0.25">
      <c r="A581" s="196" t="s">
        <v>436</v>
      </c>
      <c r="B581" s="197"/>
      <c r="C581" s="179" t="s">
        <v>435</v>
      </c>
      <c r="D581" s="179"/>
      <c r="E581" s="168">
        <v>55393800</v>
      </c>
      <c r="F581" s="168">
        <v>56759200</v>
      </c>
      <c r="G581" s="198">
        <v>53702300</v>
      </c>
      <c r="H581" s="199"/>
    </row>
    <row r="582" spans="1:8" ht="23.25" customHeight="1" x14ac:dyDescent="0.25">
      <c r="A582" s="196" t="s">
        <v>711</v>
      </c>
      <c r="B582" s="197"/>
      <c r="C582" s="179" t="s">
        <v>434</v>
      </c>
      <c r="D582" s="180"/>
      <c r="E582" s="168">
        <v>55393800</v>
      </c>
      <c r="F582" s="168">
        <v>56759200</v>
      </c>
      <c r="G582" s="198">
        <v>53702300</v>
      </c>
      <c r="H582" s="199"/>
    </row>
    <row r="583" spans="1:8" ht="45.75" customHeight="1" x14ac:dyDescent="0.25">
      <c r="A583" s="196" t="s">
        <v>433</v>
      </c>
      <c r="B583" s="197"/>
      <c r="C583" s="179" t="s">
        <v>432</v>
      </c>
      <c r="D583" s="180"/>
      <c r="E583" s="168">
        <v>6000000</v>
      </c>
      <c r="F583" s="168">
        <v>6000000</v>
      </c>
      <c r="G583" s="198">
        <v>6000000</v>
      </c>
      <c r="H583" s="199"/>
    </row>
    <row r="584" spans="1:8" ht="23.25" customHeight="1" x14ac:dyDescent="0.25">
      <c r="A584" s="196" t="s">
        <v>107</v>
      </c>
      <c r="B584" s="197"/>
      <c r="C584" s="179" t="s">
        <v>432</v>
      </c>
      <c r="D584" s="179" t="s">
        <v>106</v>
      </c>
      <c r="E584" s="168">
        <v>6000000</v>
      </c>
      <c r="F584" s="168">
        <v>6000000</v>
      </c>
      <c r="G584" s="198">
        <v>6000000</v>
      </c>
      <c r="H584" s="199"/>
    </row>
    <row r="585" spans="1:8" ht="23.25" customHeight="1" x14ac:dyDescent="0.25">
      <c r="A585" s="196" t="s">
        <v>105</v>
      </c>
      <c r="B585" s="197"/>
      <c r="C585" s="179" t="s">
        <v>432</v>
      </c>
      <c r="D585" s="179" t="s">
        <v>104</v>
      </c>
      <c r="E585" s="168">
        <v>6000000</v>
      </c>
      <c r="F585" s="168">
        <v>6000000</v>
      </c>
      <c r="G585" s="198">
        <v>6000000</v>
      </c>
      <c r="H585" s="199"/>
    </row>
    <row r="586" spans="1:8" ht="45.75" customHeight="1" x14ac:dyDescent="0.25">
      <c r="A586" s="196" t="s">
        <v>668</v>
      </c>
      <c r="B586" s="197"/>
      <c r="C586" s="179" t="s">
        <v>669</v>
      </c>
      <c r="D586" s="180"/>
      <c r="E586" s="168">
        <v>33752800</v>
      </c>
      <c r="F586" s="168">
        <v>36594200</v>
      </c>
      <c r="G586" s="198">
        <v>40413300</v>
      </c>
      <c r="H586" s="199"/>
    </row>
    <row r="587" spans="1:8" ht="23.25" customHeight="1" x14ac:dyDescent="0.25">
      <c r="A587" s="196" t="s">
        <v>107</v>
      </c>
      <c r="B587" s="197"/>
      <c r="C587" s="179" t="s">
        <v>669</v>
      </c>
      <c r="D587" s="179" t="s">
        <v>106</v>
      </c>
      <c r="E587" s="168">
        <v>33752800</v>
      </c>
      <c r="F587" s="168">
        <v>36594200</v>
      </c>
      <c r="G587" s="198">
        <v>40413300</v>
      </c>
      <c r="H587" s="199"/>
    </row>
    <row r="588" spans="1:8" ht="23.25" customHeight="1" x14ac:dyDescent="0.25">
      <c r="A588" s="196" t="s">
        <v>105</v>
      </c>
      <c r="B588" s="197"/>
      <c r="C588" s="179" t="s">
        <v>669</v>
      </c>
      <c r="D588" s="179" t="s">
        <v>104</v>
      </c>
      <c r="E588" s="168">
        <v>33752800</v>
      </c>
      <c r="F588" s="168">
        <v>36594200</v>
      </c>
      <c r="G588" s="198">
        <v>40413300</v>
      </c>
      <c r="H588" s="199"/>
    </row>
    <row r="589" spans="1:8" ht="34.5" customHeight="1" x14ac:dyDescent="0.25">
      <c r="A589" s="196" t="s">
        <v>431</v>
      </c>
      <c r="B589" s="197"/>
      <c r="C589" s="179" t="s">
        <v>430</v>
      </c>
      <c r="D589" s="180"/>
      <c r="E589" s="168">
        <v>15641000</v>
      </c>
      <c r="F589" s="168">
        <v>14165000</v>
      </c>
      <c r="G589" s="198">
        <v>7289000</v>
      </c>
      <c r="H589" s="199"/>
    </row>
    <row r="590" spans="1:8" ht="23.25" customHeight="1" x14ac:dyDescent="0.25">
      <c r="A590" s="196" t="s">
        <v>107</v>
      </c>
      <c r="B590" s="197"/>
      <c r="C590" s="179" t="s">
        <v>430</v>
      </c>
      <c r="D590" s="179" t="s">
        <v>106</v>
      </c>
      <c r="E590" s="168">
        <v>15641000</v>
      </c>
      <c r="F590" s="168">
        <v>14165000</v>
      </c>
      <c r="G590" s="198">
        <v>7289000</v>
      </c>
      <c r="H590" s="199"/>
    </row>
    <row r="591" spans="1:8" ht="23.25" customHeight="1" x14ac:dyDescent="0.25">
      <c r="A591" s="196" t="s">
        <v>105</v>
      </c>
      <c r="B591" s="197"/>
      <c r="C591" s="179" t="s">
        <v>430</v>
      </c>
      <c r="D591" s="179" t="s">
        <v>104</v>
      </c>
      <c r="E591" s="168">
        <v>15641000</v>
      </c>
      <c r="F591" s="168">
        <v>14165000</v>
      </c>
      <c r="G591" s="198">
        <v>7289000</v>
      </c>
      <c r="H591" s="199"/>
    </row>
    <row r="592" spans="1:8" ht="15" customHeight="1" x14ac:dyDescent="0.25">
      <c r="A592" s="196" t="s">
        <v>426</v>
      </c>
      <c r="B592" s="197"/>
      <c r="C592" s="179" t="s">
        <v>425</v>
      </c>
      <c r="D592" s="179"/>
      <c r="E592" s="168">
        <v>1035772300</v>
      </c>
      <c r="F592" s="168">
        <v>874159000</v>
      </c>
      <c r="G592" s="198">
        <v>882975000</v>
      </c>
      <c r="H592" s="199"/>
    </row>
    <row r="593" spans="1:8" ht="23.25" customHeight="1" x14ac:dyDescent="0.25">
      <c r="A593" s="196" t="s">
        <v>775</v>
      </c>
      <c r="B593" s="197"/>
      <c r="C593" s="179" t="s">
        <v>776</v>
      </c>
      <c r="D593" s="180"/>
      <c r="E593" s="168">
        <v>9108600</v>
      </c>
      <c r="F593" s="168">
        <v>9108600</v>
      </c>
      <c r="G593" s="198">
        <v>9108600</v>
      </c>
      <c r="H593" s="199"/>
    </row>
    <row r="594" spans="1:8" ht="34.5" customHeight="1" x14ac:dyDescent="0.25">
      <c r="A594" s="196" t="s">
        <v>925</v>
      </c>
      <c r="B594" s="197"/>
      <c r="C594" s="179" t="s">
        <v>926</v>
      </c>
      <c r="D594" s="180"/>
      <c r="E594" s="168">
        <v>9108600</v>
      </c>
      <c r="F594" s="168">
        <v>9108600</v>
      </c>
      <c r="G594" s="198">
        <v>9108600</v>
      </c>
      <c r="H594" s="199"/>
    </row>
    <row r="595" spans="1:8" ht="23.25" customHeight="1" x14ac:dyDescent="0.25">
      <c r="A595" s="196" t="s">
        <v>107</v>
      </c>
      <c r="B595" s="197"/>
      <c r="C595" s="179" t="s">
        <v>926</v>
      </c>
      <c r="D595" s="179" t="s">
        <v>106</v>
      </c>
      <c r="E595" s="168">
        <v>9108600</v>
      </c>
      <c r="F595" s="168">
        <v>9108600</v>
      </c>
      <c r="G595" s="198">
        <v>9108600</v>
      </c>
      <c r="H595" s="199"/>
    </row>
    <row r="596" spans="1:8" ht="23.25" customHeight="1" x14ac:dyDescent="0.25">
      <c r="A596" s="196" t="s">
        <v>105</v>
      </c>
      <c r="B596" s="197"/>
      <c r="C596" s="179" t="s">
        <v>926</v>
      </c>
      <c r="D596" s="179" t="s">
        <v>104</v>
      </c>
      <c r="E596" s="168">
        <v>9108600</v>
      </c>
      <c r="F596" s="168">
        <v>9108600</v>
      </c>
      <c r="G596" s="198">
        <v>9108600</v>
      </c>
      <c r="H596" s="199"/>
    </row>
    <row r="597" spans="1:8" ht="34.5" customHeight="1" x14ac:dyDescent="0.25">
      <c r="A597" s="196" t="s">
        <v>424</v>
      </c>
      <c r="B597" s="197"/>
      <c r="C597" s="179" t="s">
        <v>927</v>
      </c>
      <c r="D597" s="180"/>
      <c r="E597" s="168">
        <v>1026663700</v>
      </c>
      <c r="F597" s="168">
        <v>865050400</v>
      </c>
      <c r="G597" s="198">
        <v>873866400</v>
      </c>
      <c r="H597" s="199"/>
    </row>
    <row r="598" spans="1:8" ht="23.25" customHeight="1" x14ac:dyDescent="0.25">
      <c r="A598" s="196" t="s">
        <v>928</v>
      </c>
      <c r="B598" s="197"/>
      <c r="C598" s="179" t="s">
        <v>929</v>
      </c>
      <c r="D598" s="180"/>
      <c r="E598" s="168">
        <v>682726400</v>
      </c>
      <c r="F598" s="168">
        <v>682726400</v>
      </c>
      <c r="G598" s="198">
        <v>682726400</v>
      </c>
      <c r="H598" s="199"/>
    </row>
    <row r="599" spans="1:8" ht="23.25" customHeight="1" x14ac:dyDescent="0.25">
      <c r="A599" s="196" t="s">
        <v>107</v>
      </c>
      <c r="B599" s="197"/>
      <c r="C599" s="179" t="s">
        <v>929</v>
      </c>
      <c r="D599" s="179" t="s">
        <v>106</v>
      </c>
      <c r="E599" s="168">
        <v>508476400</v>
      </c>
      <c r="F599" s="168">
        <v>508476400</v>
      </c>
      <c r="G599" s="198">
        <v>508476400</v>
      </c>
      <c r="H599" s="199"/>
    </row>
    <row r="600" spans="1:8" ht="23.25" customHeight="1" x14ac:dyDescent="0.25">
      <c r="A600" s="196" t="s">
        <v>105</v>
      </c>
      <c r="B600" s="197"/>
      <c r="C600" s="179" t="s">
        <v>929</v>
      </c>
      <c r="D600" s="179" t="s">
        <v>104</v>
      </c>
      <c r="E600" s="168">
        <v>508476400</v>
      </c>
      <c r="F600" s="168">
        <v>508476400</v>
      </c>
      <c r="G600" s="198">
        <v>508476400</v>
      </c>
      <c r="H600" s="199"/>
    </row>
    <row r="601" spans="1:8" ht="23.25" customHeight="1" x14ac:dyDescent="0.25">
      <c r="A601" s="196" t="s">
        <v>97</v>
      </c>
      <c r="B601" s="197"/>
      <c r="C601" s="179" t="s">
        <v>929</v>
      </c>
      <c r="D601" s="179" t="s">
        <v>75</v>
      </c>
      <c r="E601" s="168">
        <v>174250000</v>
      </c>
      <c r="F601" s="168">
        <v>174250000</v>
      </c>
      <c r="G601" s="198">
        <v>174250000</v>
      </c>
      <c r="H601" s="199"/>
    </row>
    <row r="602" spans="1:8" ht="15" customHeight="1" x14ac:dyDescent="0.25">
      <c r="A602" s="196" t="s">
        <v>124</v>
      </c>
      <c r="B602" s="197"/>
      <c r="C602" s="179" t="s">
        <v>929</v>
      </c>
      <c r="D602" s="179" t="s">
        <v>78</v>
      </c>
      <c r="E602" s="168">
        <v>174250000</v>
      </c>
      <c r="F602" s="168">
        <v>174250000</v>
      </c>
      <c r="G602" s="198">
        <v>174250000</v>
      </c>
      <c r="H602" s="199"/>
    </row>
    <row r="603" spans="1:8" ht="23.25" customHeight="1" x14ac:dyDescent="0.25">
      <c r="A603" s="196" t="s">
        <v>930</v>
      </c>
      <c r="B603" s="197"/>
      <c r="C603" s="179" t="s">
        <v>931</v>
      </c>
      <c r="D603" s="180"/>
      <c r="E603" s="168">
        <v>9000000</v>
      </c>
      <c r="F603" s="168">
        <v>9000000</v>
      </c>
      <c r="G603" s="198">
        <v>9000000</v>
      </c>
      <c r="H603" s="199"/>
    </row>
    <row r="604" spans="1:8" ht="23.25" customHeight="1" x14ac:dyDescent="0.25">
      <c r="A604" s="196" t="s">
        <v>107</v>
      </c>
      <c r="B604" s="197"/>
      <c r="C604" s="179" t="s">
        <v>931</v>
      </c>
      <c r="D604" s="179" t="s">
        <v>106</v>
      </c>
      <c r="E604" s="168">
        <v>8500000</v>
      </c>
      <c r="F604" s="168">
        <v>8500000</v>
      </c>
      <c r="G604" s="198">
        <v>8500000</v>
      </c>
      <c r="H604" s="199"/>
    </row>
    <row r="605" spans="1:8" ht="23.25" customHeight="1" x14ac:dyDescent="0.25">
      <c r="A605" s="196" t="s">
        <v>105</v>
      </c>
      <c r="B605" s="197"/>
      <c r="C605" s="179" t="s">
        <v>931</v>
      </c>
      <c r="D605" s="179" t="s">
        <v>104</v>
      </c>
      <c r="E605" s="168">
        <v>8500000</v>
      </c>
      <c r="F605" s="168">
        <v>8500000</v>
      </c>
      <c r="G605" s="198">
        <v>8500000</v>
      </c>
      <c r="H605" s="199"/>
    </row>
    <row r="606" spans="1:8" ht="23.25" customHeight="1" x14ac:dyDescent="0.25">
      <c r="A606" s="196" t="s">
        <v>97</v>
      </c>
      <c r="B606" s="197"/>
      <c r="C606" s="179" t="s">
        <v>931</v>
      </c>
      <c r="D606" s="179" t="s">
        <v>75</v>
      </c>
      <c r="E606" s="168">
        <v>500000</v>
      </c>
      <c r="F606" s="168">
        <v>500000</v>
      </c>
      <c r="G606" s="198">
        <v>500000</v>
      </c>
      <c r="H606" s="199"/>
    </row>
    <row r="607" spans="1:8" ht="15" customHeight="1" x14ac:dyDescent="0.25">
      <c r="A607" s="196" t="s">
        <v>124</v>
      </c>
      <c r="B607" s="197"/>
      <c r="C607" s="179" t="s">
        <v>931</v>
      </c>
      <c r="D607" s="179" t="s">
        <v>78</v>
      </c>
      <c r="E607" s="168">
        <v>500000</v>
      </c>
      <c r="F607" s="168">
        <v>500000</v>
      </c>
      <c r="G607" s="198">
        <v>500000</v>
      </c>
      <c r="H607" s="199"/>
    </row>
    <row r="608" spans="1:8" ht="23.25" customHeight="1" x14ac:dyDescent="0.25">
      <c r="A608" s="196" t="s">
        <v>932</v>
      </c>
      <c r="B608" s="197"/>
      <c r="C608" s="179" t="s">
        <v>933</v>
      </c>
      <c r="D608" s="180"/>
      <c r="E608" s="168">
        <v>33403300</v>
      </c>
      <c r="F608" s="168">
        <v>1650000</v>
      </c>
      <c r="G608" s="198">
        <v>1650000</v>
      </c>
      <c r="H608" s="199"/>
    </row>
    <row r="609" spans="1:8" ht="23.25" customHeight="1" x14ac:dyDescent="0.25">
      <c r="A609" s="196" t="s">
        <v>107</v>
      </c>
      <c r="B609" s="197"/>
      <c r="C609" s="179" t="s">
        <v>933</v>
      </c>
      <c r="D609" s="179" t="s">
        <v>106</v>
      </c>
      <c r="E609" s="168">
        <v>31753300</v>
      </c>
      <c r="F609" s="168">
        <v>0</v>
      </c>
      <c r="G609" s="198">
        <v>0</v>
      </c>
      <c r="H609" s="199"/>
    </row>
    <row r="610" spans="1:8" ht="23.25" customHeight="1" x14ac:dyDescent="0.25">
      <c r="A610" s="196" t="s">
        <v>105</v>
      </c>
      <c r="B610" s="197"/>
      <c r="C610" s="179" t="s">
        <v>933</v>
      </c>
      <c r="D610" s="179" t="s">
        <v>104</v>
      </c>
      <c r="E610" s="168">
        <v>31753300</v>
      </c>
      <c r="F610" s="168">
        <v>0</v>
      </c>
      <c r="G610" s="198">
        <v>0</v>
      </c>
      <c r="H610" s="199"/>
    </row>
    <row r="611" spans="1:8" ht="23.25" customHeight="1" x14ac:dyDescent="0.25">
      <c r="A611" s="196" t="s">
        <v>97</v>
      </c>
      <c r="B611" s="197"/>
      <c r="C611" s="179" t="s">
        <v>933</v>
      </c>
      <c r="D611" s="179" t="s">
        <v>75</v>
      </c>
      <c r="E611" s="168">
        <v>1650000</v>
      </c>
      <c r="F611" s="168">
        <v>1650000</v>
      </c>
      <c r="G611" s="198">
        <v>1650000</v>
      </c>
      <c r="H611" s="199"/>
    </row>
    <row r="612" spans="1:8" ht="15" customHeight="1" x14ac:dyDescent="0.25">
      <c r="A612" s="196" t="s">
        <v>124</v>
      </c>
      <c r="B612" s="197"/>
      <c r="C612" s="179" t="s">
        <v>933</v>
      </c>
      <c r="D612" s="179" t="s">
        <v>78</v>
      </c>
      <c r="E612" s="168">
        <v>1650000</v>
      </c>
      <c r="F612" s="168">
        <v>1650000</v>
      </c>
      <c r="G612" s="198">
        <v>1650000</v>
      </c>
      <c r="H612" s="199"/>
    </row>
    <row r="613" spans="1:8" ht="34.5" customHeight="1" x14ac:dyDescent="0.25">
      <c r="A613" s="196" t="s">
        <v>934</v>
      </c>
      <c r="B613" s="197"/>
      <c r="C613" s="179" t="s">
        <v>935</v>
      </c>
      <c r="D613" s="180"/>
      <c r="E613" s="168">
        <v>11000000</v>
      </c>
      <c r="F613" s="168">
        <v>3000000</v>
      </c>
      <c r="G613" s="198">
        <v>3000000</v>
      </c>
      <c r="H613" s="199"/>
    </row>
    <row r="614" spans="1:8" ht="23.25" customHeight="1" x14ac:dyDescent="0.25">
      <c r="A614" s="196" t="s">
        <v>107</v>
      </c>
      <c r="B614" s="197"/>
      <c r="C614" s="179" t="s">
        <v>935</v>
      </c>
      <c r="D614" s="179" t="s">
        <v>106</v>
      </c>
      <c r="E614" s="168">
        <v>11000000</v>
      </c>
      <c r="F614" s="168">
        <v>3000000</v>
      </c>
      <c r="G614" s="198">
        <v>3000000</v>
      </c>
      <c r="H614" s="199"/>
    </row>
    <row r="615" spans="1:8" ht="23.25" customHeight="1" x14ac:dyDescent="0.25">
      <c r="A615" s="196" t="s">
        <v>105</v>
      </c>
      <c r="B615" s="197"/>
      <c r="C615" s="179" t="s">
        <v>935</v>
      </c>
      <c r="D615" s="179" t="s">
        <v>104</v>
      </c>
      <c r="E615" s="168">
        <v>11000000</v>
      </c>
      <c r="F615" s="168">
        <v>3000000</v>
      </c>
      <c r="G615" s="198">
        <v>3000000</v>
      </c>
      <c r="H615" s="199"/>
    </row>
    <row r="616" spans="1:8" ht="23.25" customHeight="1" x14ac:dyDescent="0.25">
      <c r="A616" s="196" t="s">
        <v>423</v>
      </c>
      <c r="B616" s="197"/>
      <c r="C616" s="179" t="s">
        <v>936</v>
      </c>
      <c r="D616" s="180"/>
      <c r="E616" s="168">
        <v>200943000</v>
      </c>
      <c r="F616" s="168">
        <v>168674000</v>
      </c>
      <c r="G616" s="198">
        <v>177490000</v>
      </c>
      <c r="H616" s="199"/>
    </row>
    <row r="617" spans="1:8" ht="23.25" customHeight="1" x14ac:dyDescent="0.25">
      <c r="A617" s="196" t="s">
        <v>107</v>
      </c>
      <c r="B617" s="197"/>
      <c r="C617" s="179" t="s">
        <v>936</v>
      </c>
      <c r="D617" s="179" t="s">
        <v>106</v>
      </c>
      <c r="E617" s="168">
        <v>200943000</v>
      </c>
      <c r="F617" s="168">
        <v>168674000</v>
      </c>
      <c r="G617" s="198">
        <v>177490000</v>
      </c>
      <c r="H617" s="199"/>
    </row>
    <row r="618" spans="1:8" ht="23.25" customHeight="1" x14ac:dyDescent="0.25">
      <c r="A618" s="196" t="s">
        <v>105</v>
      </c>
      <c r="B618" s="197"/>
      <c r="C618" s="179" t="s">
        <v>936</v>
      </c>
      <c r="D618" s="179" t="s">
        <v>104</v>
      </c>
      <c r="E618" s="168">
        <v>200943000</v>
      </c>
      <c r="F618" s="168">
        <v>168674000</v>
      </c>
      <c r="G618" s="198">
        <v>177490000</v>
      </c>
      <c r="H618" s="199"/>
    </row>
    <row r="619" spans="1:8" ht="45.75" customHeight="1" x14ac:dyDescent="0.25">
      <c r="A619" s="196" t="s">
        <v>670</v>
      </c>
      <c r="B619" s="197"/>
      <c r="C619" s="179" t="s">
        <v>937</v>
      </c>
      <c r="D619" s="180"/>
      <c r="E619" s="168">
        <v>89591000</v>
      </c>
      <c r="F619" s="168">
        <v>0</v>
      </c>
      <c r="G619" s="198">
        <v>0</v>
      </c>
      <c r="H619" s="199"/>
    </row>
    <row r="620" spans="1:8" ht="23.25" customHeight="1" x14ac:dyDescent="0.25">
      <c r="A620" s="196" t="s">
        <v>107</v>
      </c>
      <c r="B620" s="197"/>
      <c r="C620" s="179" t="s">
        <v>937</v>
      </c>
      <c r="D620" s="179" t="s">
        <v>106</v>
      </c>
      <c r="E620" s="168">
        <v>89591000</v>
      </c>
      <c r="F620" s="168">
        <v>0</v>
      </c>
      <c r="G620" s="198">
        <v>0</v>
      </c>
      <c r="H620" s="199"/>
    </row>
    <row r="621" spans="1:8" ht="23.25" customHeight="1" x14ac:dyDescent="0.25">
      <c r="A621" s="196" t="s">
        <v>105</v>
      </c>
      <c r="B621" s="197"/>
      <c r="C621" s="179" t="s">
        <v>937</v>
      </c>
      <c r="D621" s="179" t="s">
        <v>104</v>
      </c>
      <c r="E621" s="168">
        <v>89591000</v>
      </c>
      <c r="F621" s="168">
        <v>0</v>
      </c>
      <c r="G621" s="198">
        <v>0</v>
      </c>
      <c r="H621" s="199"/>
    </row>
    <row r="622" spans="1:8" ht="15" customHeight="1" x14ac:dyDescent="0.25">
      <c r="A622" s="196" t="s">
        <v>132</v>
      </c>
      <c r="B622" s="197"/>
      <c r="C622" s="179" t="s">
        <v>712</v>
      </c>
      <c r="D622" s="179"/>
      <c r="E622" s="168">
        <v>35744000</v>
      </c>
      <c r="F622" s="168">
        <v>35744000</v>
      </c>
      <c r="G622" s="198">
        <v>35744000</v>
      </c>
      <c r="H622" s="199"/>
    </row>
    <row r="623" spans="1:8" ht="23.25" customHeight="1" x14ac:dyDescent="0.25">
      <c r="A623" s="196" t="s">
        <v>130</v>
      </c>
      <c r="B623" s="197"/>
      <c r="C623" s="179" t="s">
        <v>713</v>
      </c>
      <c r="D623" s="180"/>
      <c r="E623" s="168">
        <v>35744000</v>
      </c>
      <c r="F623" s="168">
        <v>35744000</v>
      </c>
      <c r="G623" s="198">
        <v>35744000</v>
      </c>
      <c r="H623" s="199"/>
    </row>
    <row r="624" spans="1:8" ht="23.25" customHeight="1" x14ac:dyDescent="0.25">
      <c r="A624" s="196" t="s">
        <v>938</v>
      </c>
      <c r="B624" s="197"/>
      <c r="C624" s="179" t="s">
        <v>939</v>
      </c>
      <c r="D624" s="180"/>
      <c r="E624" s="168">
        <v>35744000</v>
      </c>
      <c r="F624" s="168">
        <v>35744000</v>
      </c>
      <c r="G624" s="198">
        <v>35744000</v>
      </c>
      <c r="H624" s="199"/>
    </row>
    <row r="625" spans="1:8" ht="45.75" customHeight="1" x14ac:dyDescent="0.25">
      <c r="A625" s="196" t="s">
        <v>111</v>
      </c>
      <c r="B625" s="197"/>
      <c r="C625" s="179" t="s">
        <v>939</v>
      </c>
      <c r="D625" s="179" t="s">
        <v>110</v>
      </c>
      <c r="E625" s="168">
        <v>35244000</v>
      </c>
      <c r="F625" s="168">
        <v>35244000</v>
      </c>
      <c r="G625" s="198">
        <v>35244000</v>
      </c>
      <c r="H625" s="199"/>
    </row>
    <row r="626" spans="1:8" ht="15" customHeight="1" x14ac:dyDescent="0.25">
      <c r="A626" s="196" t="s">
        <v>109</v>
      </c>
      <c r="B626" s="197"/>
      <c r="C626" s="179" t="s">
        <v>939</v>
      </c>
      <c r="D626" s="179" t="s">
        <v>108</v>
      </c>
      <c r="E626" s="168">
        <v>35244000</v>
      </c>
      <c r="F626" s="168">
        <v>35244000</v>
      </c>
      <c r="G626" s="198">
        <v>35244000</v>
      </c>
      <c r="H626" s="199"/>
    </row>
    <row r="627" spans="1:8" ht="23.25" customHeight="1" x14ac:dyDescent="0.25">
      <c r="A627" s="196" t="s">
        <v>107</v>
      </c>
      <c r="B627" s="197"/>
      <c r="C627" s="179" t="s">
        <v>939</v>
      </c>
      <c r="D627" s="179" t="s">
        <v>106</v>
      </c>
      <c r="E627" s="168">
        <v>500000</v>
      </c>
      <c r="F627" s="168">
        <v>500000</v>
      </c>
      <c r="G627" s="198">
        <v>500000</v>
      </c>
      <c r="H627" s="199"/>
    </row>
    <row r="628" spans="1:8" ht="23.25" customHeight="1" x14ac:dyDescent="0.25">
      <c r="A628" s="196" t="s">
        <v>105</v>
      </c>
      <c r="B628" s="197"/>
      <c r="C628" s="179" t="s">
        <v>939</v>
      </c>
      <c r="D628" s="179" t="s">
        <v>104</v>
      </c>
      <c r="E628" s="168">
        <v>500000</v>
      </c>
      <c r="F628" s="168">
        <v>500000</v>
      </c>
      <c r="G628" s="198">
        <v>500000</v>
      </c>
      <c r="H628" s="199"/>
    </row>
    <row r="629" spans="1:8" ht="23.25" customHeight="1" x14ac:dyDescent="0.25">
      <c r="A629" s="213" t="s">
        <v>193</v>
      </c>
      <c r="B629" s="214"/>
      <c r="C629" s="166" t="s">
        <v>192</v>
      </c>
      <c r="D629" s="166"/>
      <c r="E629" s="172">
        <v>292330983.5</v>
      </c>
      <c r="F629" s="172">
        <v>302738051.69999999</v>
      </c>
      <c r="G629" s="215">
        <v>300857000</v>
      </c>
      <c r="H629" s="216"/>
    </row>
    <row r="630" spans="1:8" ht="45.75" customHeight="1" x14ac:dyDescent="0.25">
      <c r="A630" s="196" t="s">
        <v>940</v>
      </c>
      <c r="B630" s="197"/>
      <c r="C630" s="179" t="s">
        <v>421</v>
      </c>
      <c r="D630" s="179"/>
      <c r="E630" s="168">
        <v>799000</v>
      </c>
      <c r="F630" s="168">
        <v>799000</v>
      </c>
      <c r="G630" s="198">
        <v>799000</v>
      </c>
      <c r="H630" s="199"/>
    </row>
    <row r="631" spans="1:8" ht="45.75" customHeight="1" x14ac:dyDescent="0.25">
      <c r="A631" s="196" t="s">
        <v>420</v>
      </c>
      <c r="B631" s="197"/>
      <c r="C631" s="179" t="s">
        <v>491</v>
      </c>
      <c r="D631" s="180"/>
      <c r="E631" s="168">
        <v>799000</v>
      </c>
      <c r="F631" s="168">
        <v>799000</v>
      </c>
      <c r="G631" s="198">
        <v>799000</v>
      </c>
      <c r="H631" s="199"/>
    </row>
    <row r="632" spans="1:8" ht="68.25" customHeight="1" x14ac:dyDescent="0.25">
      <c r="A632" s="196" t="s">
        <v>941</v>
      </c>
      <c r="B632" s="197"/>
      <c r="C632" s="179" t="s">
        <v>942</v>
      </c>
      <c r="D632" s="180"/>
      <c r="E632" s="168">
        <v>799000</v>
      </c>
      <c r="F632" s="168">
        <v>799000</v>
      </c>
      <c r="G632" s="198">
        <v>799000</v>
      </c>
      <c r="H632" s="199"/>
    </row>
    <row r="633" spans="1:8" ht="23.25" customHeight="1" x14ac:dyDescent="0.25">
      <c r="A633" s="196" t="s">
        <v>97</v>
      </c>
      <c r="B633" s="197"/>
      <c r="C633" s="179" t="s">
        <v>942</v>
      </c>
      <c r="D633" s="179" t="s">
        <v>75</v>
      </c>
      <c r="E633" s="168">
        <v>799000</v>
      </c>
      <c r="F633" s="168">
        <v>799000</v>
      </c>
      <c r="G633" s="198">
        <v>799000</v>
      </c>
      <c r="H633" s="199"/>
    </row>
    <row r="634" spans="1:8" ht="15" customHeight="1" x14ac:dyDescent="0.25">
      <c r="A634" s="196" t="s">
        <v>124</v>
      </c>
      <c r="B634" s="197"/>
      <c r="C634" s="179" t="s">
        <v>942</v>
      </c>
      <c r="D634" s="179" t="s">
        <v>78</v>
      </c>
      <c r="E634" s="168">
        <v>799000</v>
      </c>
      <c r="F634" s="168">
        <v>799000</v>
      </c>
      <c r="G634" s="198">
        <v>799000</v>
      </c>
      <c r="H634" s="199"/>
    </row>
    <row r="635" spans="1:8" ht="34.5" customHeight="1" x14ac:dyDescent="0.25">
      <c r="A635" s="196" t="s">
        <v>191</v>
      </c>
      <c r="B635" s="197"/>
      <c r="C635" s="179" t="s">
        <v>190</v>
      </c>
      <c r="D635" s="179"/>
      <c r="E635" s="168">
        <v>63579783.5</v>
      </c>
      <c r="F635" s="168">
        <v>73986851.700000003</v>
      </c>
      <c r="G635" s="198">
        <v>72105800</v>
      </c>
      <c r="H635" s="199"/>
    </row>
    <row r="636" spans="1:8" ht="15" customHeight="1" x14ac:dyDescent="0.25">
      <c r="A636" s="196" t="s">
        <v>250</v>
      </c>
      <c r="B636" s="197"/>
      <c r="C636" s="179" t="s">
        <v>249</v>
      </c>
      <c r="D636" s="180"/>
      <c r="E636" s="168">
        <v>35309100</v>
      </c>
      <c r="F636" s="168">
        <v>28790000</v>
      </c>
      <c r="G636" s="198">
        <v>32090000</v>
      </c>
      <c r="H636" s="199"/>
    </row>
    <row r="637" spans="1:8" ht="15" customHeight="1" x14ac:dyDescent="0.25">
      <c r="A637" s="196" t="s">
        <v>419</v>
      </c>
      <c r="B637" s="197"/>
      <c r="C637" s="179" t="s">
        <v>418</v>
      </c>
      <c r="D637" s="180"/>
      <c r="E637" s="168">
        <v>35309100</v>
      </c>
      <c r="F637" s="168">
        <v>28790000</v>
      </c>
      <c r="G637" s="198">
        <v>32090000</v>
      </c>
      <c r="H637" s="199"/>
    </row>
    <row r="638" spans="1:8" ht="23.25" customHeight="1" x14ac:dyDescent="0.25">
      <c r="A638" s="196" t="s">
        <v>107</v>
      </c>
      <c r="B638" s="197"/>
      <c r="C638" s="179" t="s">
        <v>418</v>
      </c>
      <c r="D638" s="179" t="s">
        <v>106</v>
      </c>
      <c r="E638" s="168">
        <v>17530000</v>
      </c>
      <c r="F638" s="168">
        <v>28790000</v>
      </c>
      <c r="G638" s="198">
        <v>32090000</v>
      </c>
      <c r="H638" s="199"/>
    </row>
    <row r="639" spans="1:8" ht="23.25" customHeight="1" x14ac:dyDescent="0.25">
      <c r="A639" s="196" t="s">
        <v>105</v>
      </c>
      <c r="B639" s="197"/>
      <c r="C639" s="179" t="s">
        <v>418</v>
      </c>
      <c r="D639" s="179" t="s">
        <v>104</v>
      </c>
      <c r="E639" s="168">
        <v>17530000</v>
      </c>
      <c r="F639" s="168">
        <v>28790000</v>
      </c>
      <c r="G639" s="198">
        <v>32090000</v>
      </c>
      <c r="H639" s="199"/>
    </row>
    <row r="640" spans="1:8" ht="23.25" customHeight="1" x14ac:dyDescent="0.25">
      <c r="A640" s="196" t="s">
        <v>97</v>
      </c>
      <c r="B640" s="197"/>
      <c r="C640" s="179" t="s">
        <v>418</v>
      </c>
      <c r="D640" s="179" t="s">
        <v>75</v>
      </c>
      <c r="E640" s="168">
        <v>17779100</v>
      </c>
      <c r="F640" s="168">
        <v>0</v>
      </c>
      <c r="G640" s="198">
        <v>0</v>
      </c>
      <c r="H640" s="199"/>
    </row>
    <row r="641" spans="1:8" ht="15" customHeight="1" x14ac:dyDescent="0.25">
      <c r="A641" s="196" t="s">
        <v>96</v>
      </c>
      <c r="B641" s="197"/>
      <c r="C641" s="179" t="s">
        <v>418</v>
      </c>
      <c r="D641" s="179" t="s">
        <v>92</v>
      </c>
      <c r="E641" s="168">
        <v>17779100</v>
      </c>
      <c r="F641" s="168">
        <v>0</v>
      </c>
      <c r="G641" s="198">
        <v>0</v>
      </c>
      <c r="H641" s="199"/>
    </row>
    <row r="642" spans="1:8" ht="15" customHeight="1" x14ac:dyDescent="0.25">
      <c r="A642" s="196" t="s">
        <v>417</v>
      </c>
      <c r="B642" s="197"/>
      <c r="C642" s="179" t="s">
        <v>416</v>
      </c>
      <c r="D642" s="180"/>
      <c r="E642" s="168">
        <v>0</v>
      </c>
      <c r="F642" s="168">
        <v>2910000</v>
      </c>
      <c r="G642" s="198">
        <v>3050000</v>
      </c>
      <c r="H642" s="199"/>
    </row>
    <row r="643" spans="1:8" ht="15" customHeight="1" x14ac:dyDescent="0.25">
      <c r="A643" s="196" t="s">
        <v>415</v>
      </c>
      <c r="B643" s="197"/>
      <c r="C643" s="179" t="s">
        <v>414</v>
      </c>
      <c r="D643" s="180"/>
      <c r="E643" s="168">
        <v>0</v>
      </c>
      <c r="F643" s="168">
        <v>2910000</v>
      </c>
      <c r="G643" s="198">
        <v>3050000</v>
      </c>
      <c r="H643" s="199"/>
    </row>
    <row r="644" spans="1:8" ht="23.25" customHeight="1" x14ac:dyDescent="0.25">
      <c r="A644" s="196" t="s">
        <v>107</v>
      </c>
      <c r="B644" s="197"/>
      <c r="C644" s="179" t="s">
        <v>414</v>
      </c>
      <c r="D644" s="179" t="s">
        <v>106</v>
      </c>
      <c r="E644" s="168">
        <v>0</v>
      </c>
      <c r="F644" s="168">
        <v>2910000</v>
      </c>
      <c r="G644" s="198">
        <v>3050000</v>
      </c>
      <c r="H644" s="199"/>
    </row>
    <row r="645" spans="1:8" ht="23.25" customHeight="1" x14ac:dyDescent="0.25">
      <c r="A645" s="196" t="s">
        <v>105</v>
      </c>
      <c r="B645" s="197"/>
      <c r="C645" s="179" t="s">
        <v>414</v>
      </c>
      <c r="D645" s="179" t="s">
        <v>104</v>
      </c>
      <c r="E645" s="168">
        <v>0</v>
      </c>
      <c r="F645" s="168">
        <v>2910000</v>
      </c>
      <c r="G645" s="198">
        <v>3050000</v>
      </c>
      <c r="H645" s="199"/>
    </row>
    <row r="646" spans="1:8" ht="23.25" customHeight="1" x14ac:dyDescent="0.25">
      <c r="A646" s="196" t="s">
        <v>413</v>
      </c>
      <c r="B646" s="197"/>
      <c r="C646" s="179" t="s">
        <v>412</v>
      </c>
      <c r="D646" s="180"/>
      <c r="E646" s="168">
        <v>21717100</v>
      </c>
      <c r="F646" s="168">
        <v>34543800</v>
      </c>
      <c r="G646" s="198">
        <v>35543800</v>
      </c>
      <c r="H646" s="199"/>
    </row>
    <row r="647" spans="1:8" ht="15" customHeight="1" x14ac:dyDescent="0.25">
      <c r="A647" s="196" t="s">
        <v>411</v>
      </c>
      <c r="B647" s="197"/>
      <c r="C647" s="179" t="s">
        <v>410</v>
      </c>
      <c r="D647" s="180"/>
      <c r="E647" s="168">
        <v>21717100</v>
      </c>
      <c r="F647" s="168">
        <v>34543800</v>
      </c>
      <c r="G647" s="198">
        <v>35543800</v>
      </c>
      <c r="H647" s="199"/>
    </row>
    <row r="648" spans="1:8" ht="23.25" customHeight="1" x14ac:dyDescent="0.25">
      <c r="A648" s="196" t="s">
        <v>107</v>
      </c>
      <c r="B648" s="197"/>
      <c r="C648" s="179" t="s">
        <v>410</v>
      </c>
      <c r="D648" s="179" t="s">
        <v>106</v>
      </c>
      <c r="E648" s="168">
        <v>6100000</v>
      </c>
      <c r="F648" s="168">
        <v>17810200</v>
      </c>
      <c r="G648" s="198">
        <v>18810200</v>
      </c>
      <c r="H648" s="199"/>
    </row>
    <row r="649" spans="1:8" ht="23.25" customHeight="1" x14ac:dyDescent="0.25">
      <c r="A649" s="196" t="s">
        <v>105</v>
      </c>
      <c r="B649" s="197"/>
      <c r="C649" s="179" t="s">
        <v>410</v>
      </c>
      <c r="D649" s="179" t="s">
        <v>104</v>
      </c>
      <c r="E649" s="168">
        <v>6100000</v>
      </c>
      <c r="F649" s="168">
        <v>17810200</v>
      </c>
      <c r="G649" s="198">
        <v>18810200</v>
      </c>
      <c r="H649" s="199"/>
    </row>
    <row r="650" spans="1:8" ht="23.25" customHeight="1" x14ac:dyDescent="0.25">
      <c r="A650" s="196" t="s">
        <v>97</v>
      </c>
      <c r="B650" s="197"/>
      <c r="C650" s="179" t="s">
        <v>410</v>
      </c>
      <c r="D650" s="179" t="s">
        <v>75</v>
      </c>
      <c r="E650" s="168">
        <v>15617100</v>
      </c>
      <c r="F650" s="168">
        <v>16733600</v>
      </c>
      <c r="G650" s="198">
        <v>16733600</v>
      </c>
      <c r="H650" s="199"/>
    </row>
    <row r="651" spans="1:8" ht="15" customHeight="1" x14ac:dyDescent="0.25">
      <c r="A651" s="196" t="s">
        <v>96</v>
      </c>
      <c r="B651" s="197"/>
      <c r="C651" s="179" t="s">
        <v>410</v>
      </c>
      <c r="D651" s="179" t="s">
        <v>92</v>
      </c>
      <c r="E651" s="168">
        <v>15617100</v>
      </c>
      <c r="F651" s="168">
        <v>16733600</v>
      </c>
      <c r="G651" s="198">
        <v>16733600</v>
      </c>
      <c r="H651" s="199"/>
    </row>
    <row r="652" spans="1:8" ht="15" customHeight="1" x14ac:dyDescent="0.25">
      <c r="A652" s="196" t="s">
        <v>189</v>
      </c>
      <c r="B652" s="197"/>
      <c r="C652" s="179" t="s">
        <v>188</v>
      </c>
      <c r="D652" s="180"/>
      <c r="E652" s="168">
        <v>6553583.5</v>
      </c>
      <c r="F652" s="168">
        <v>7743051.7000000002</v>
      </c>
      <c r="G652" s="198">
        <v>1422000</v>
      </c>
      <c r="H652" s="199"/>
    </row>
    <row r="653" spans="1:8" ht="34.5" customHeight="1" x14ac:dyDescent="0.25">
      <c r="A653" s="196" t="s">
        <v>530</v>
      </c>
      <c r="B653" s="197"/>
      <c r="C653" s="179" t="s">
        <v>531</v>
      </c>
      <c r="D653" s="180"/>
      <c r="E653" s="168">
        <v>6553583.5</v>
      </c>
      <c r="F653" s="168">
        <v>7130051.7000000002</v>
      </c>
      <c r="G653" s="198">
        <v>0</v>
      </c>
      <c r="H653" s="199"/>
    </row>
    <row r="654" spans="1:8" ht="23.25" customHeight="1" x14ac:dyDescent="0.25">
      <c r="A654" s="196" t="s">
        <v>107</v>
      </c>
      <c r="B654" s="197"/>
      <c r="C654" s="179" t="s">
        <v>531</v>
      </c>
      <c r="D654" s="179" t="s">
        <v>106</v>
      </c>
      <c r="E654" s="168">
        <v>6553583.5</v>
      </c>
      <c r="F654" s="168">
        <v>7130051.7000000002</v>
      </c>
      <c r="G654" s="198">
        <v>0</v>
      </c>
      <c r="H654" s="199"/>
    </row>
    <row r="655" spans="1:8" ht="23.25" customHeight="1" x14ac:dyDescent="0.25">
      <c r="A655" s="196" t="s">
        <v>105</v>
      </c>
      <c r="B655" s="197"/>
      <c r="C655" s="179" t="s">
        <v>531</v>
      </c>
      <c r="D655" s="179" t="s">
        <v>104</v>
      </c>
      <c r="E655" s="168">
        <v>6553583.5</v>
      </c>
      <c r="F655" s="168">
        <v>7130051.7000000002</v>
      </c>
      <c r="G655" s="198">
        <v>0</v>
      </c>
      <c r="H655" s="199"/>
    </row>
    <row r="656" spans="1:8" ht="124.5" customHeight="1" x14ac:dyDescent="0.25">
      <c r="A656" s="196" t="s">
        <v>1103</v>
      </c>
      <c r="B656" s="197"/>
      <c r="C656" s="179" t="s">
        <v>532</v>
      </c>
      <c r="D656" s="180"/>
      <c r="E656" s="168">
        <v>0</v>
      </c>
      <c r="F656" s="168">
        <v>613000</v>
      </c>
      <c r="G656" s="198">
        <v>1422000</v>
      </c>
      <c r="H656" s="199"/>
    </row>
    <row r="657" spans="1:8" ht="23.25" customHeight="1" x14ac:dyDescent="0.25">
      <c r="A657" s="196" t="s">
        <v>107</v>
      </c>
      <c r="B657" s="197"/>
      <c r="C657" s="179" t="s">
        <v>532</v>
      </c>
      <c r="D657" s="179" t="s">
        <v>106</v>
      </c>
      <c r="E657" s="168">
        <v>0</v>
      </c>
      <c r="F657" s="168">
        <v>613000</v>
      </c>
      <c r="G657" s="198">
        <v>1422000</v>
      </c>
      <c r="H657" s="199"/>
    </row>
    <row r="658" spans="1:8" ht="23.25" customHeight="1" x14ac:dyDescent="0.25">
      <c r="A658" s="196" t="s">
        <v>105</v>
      </c>
      <c r="B658" s="197"/>
      <c r="C658" s="179" t="s">
        <v>532</v>
      </c>
      <c r="D658" s="179" t="s">
        <v>104</v>
      </c>
      <c r="E658" s="168">
        <v>0</v>
      </c>
      <c r="F658" s="168">
        <v>613000</v>
      </c>
      <c r="G658" s="198">
        <v>1422000</v>
      </c>
      <c r="H658" s="199"/>
    </row>
    <row r="659" spans="1:8" ht="15" customHeight="1" x14ac:dyDescent="0.25">
      <c r="A659" s="196" t="s">
        <v>132</v>
      </c>
      <c r="B659" s="197"/>
      <c r="C659" s="179" t="s">
        <v>890</v>
      </c>
      <c r="D659" s="179"/>
      <c r="E659" s="168">
        <v>227952200</v>
      </c>
      <c r="F659" s="168">
        <v>227952200</v>
      </c>
      <c r="G659" s="198">
        <v>227952200</v>
      </c>
      <c r="H659" s="199"/>
    </row>
    <row r="660" spans="1:8" ht="23.25" customHeight="1" x14ac:dyDescent="0.25">
      <c r="A660" s="196" t="s">
        <v>130</v>
      </c>
      <c r="B660" s="197"/>
      <c r="C660" s="179" t="s">
        <v>891</v>
      </c>
      <c r="D660" s="180"/>
      <c r="E660" s="168">
        <v>227952200</v>
      </c>
      <c r="F660" s="168">
        <v>227952200</v>
      </c>
      <c r="G660" s="198">
        <v>227952200</v>
      </c>
      <c r="H660" s="199"/>
    </row>
    <row r="661" spans="1:8" ht="34.5" customHeight="1" x14ac:dyDescent="0.25">
      <c r="A661" s="196" t="s">
        <v>490</v>
      </c>
      <c r="B661" s="197"/>
      <c r="C661" s="179" t="s">
        <v>892</v>
      </c>
      <c r="D661" s="180"/>
      <c r="E661" s="168">
        <v>227952200</v>
      </c>
      <c r="F661" s="168">
        <v>227952200</v>
      </c>
      <c r="G661" s="198">
        <v>227952200</v>
      </c>
      <c r="H661" s="199"/>
    </row>
    <row r="662" spans="1:8" ht="23.25" customHeight="1" x14ac:dyDescent="0.25">
      <c r="A662" s="196" t="s">
        <v>97</v>
      </c>
      <c r="B662" s="197"/>
      <c r="C662" s="179" t="s">
        <v>892</v>
      </c>
      <c r="D662" s="179" t="s">
        <v>75</v>
      </c>
      <c r="E662" s="168">
        <v>227952200</v>
      </c>
      <c r="F662" s="168">
        <v>227952200</v>
      </c>
      <c r="G662" s="198">
        <v>227952200</v>
      </c>
      <c r="H662" s="199"/>
    </row>
    <row r="663" spans="1:8" ht="15" customHeight="1" x14ac:dyDescent="0.25">
      <c r="A663" s="196" t="s">
        <v>124</v>
      </c>
      <c r="B663" s="197"/>
      <c r="C663" s="179" t="s">
        <v>892</v>
      </c>
      <c r="D663" s="179" t="s">
        <v>78</v>
      </c>
      <c r="E663" s="168">
        <v>227952200</v>
      </c>
      <c r="F663" s="168">
        <v>227952200</v>
      </c>
      <c r="G663" s="198">
        <v>227952200</v>
      </c>
      <c r="H663" s="199"/>
    </row>
    <row r="664" spans="1:8" ht="23.25" customHeight="1" x14ac:dyDescent="0.25">
      <c r="A664" s="213" t="s">
        <v>369</v>
      </c>
      <c r="B664" s="214"/>
      <c r="C664" s="166" t="s">
        <v>368</v>
      </c>
      <c r="D664" s="166"/>
      <c r="E664" s="172">
        <v>4483000</v>
      </c>
      <c r="F664" s="172">
        <v>4483000</v>
      </c>
      <c r="G664" s="215">
        <v>4483000</v>
      </c>
      <c r="H664" s="216"/>
    </row>
    <row r="665" spans="1:8" ht="23.25" customHeight="1" x14ac:dyDescent="0.25">
      <c r="A665" s="196" t="s">
        <v>367</v>
      </c>
      <c r="B665" s="197"/>
      <c r="C665" s="179" t="s">
        <v>366</v>
      </c>
      <c r="D665" s="179"/>
      <c r="E665" s="168">
        <v>3983000</v>
      </c>
      <c r="F665" s="168">
        <v>3983000</v>
      </c>
      <c r="G665" s="198">
        <v>3983000</v>
      </c>
      <c r="H665" s="199"/>
    </row>
    <row r="666" spans="1:8" ht="45.75" customHeight="1" x14ac:dyDescent="0.25">
      <c r="A666" s="196" t="s">
        <v>867</v>
      </c>
      <c r="B666" s="197"/>
      <c r="C666" s="179" t="s">
        <v>365</v>
      </c>
      <c r="D666" s="180"/>
      <c r="E666" s="168">
        <v>3983000</v>
      </c>
      <c r="F666" s="168">
        <v>3983000</v>
      </c>
      <c r="G666" s="198">
        <v>3983000</v>
      </c>
      <c r="H666" s="199"/>
    </row>
    <row r="667" spans="1:8" ht="45.75" customHeight="1" x14ac:dyDescent="0.25">
      <c r="A667" s="196" t="s">
        <v>868</v>
      </c>
      <c r="B667" s="197"/>
      <c r="C667" s="179" t="s">
        <v>869</v>
      </c>
      <c r="D667" s="180"/>
      <c r="E667" s="168">
        <v>3983000</v>
      </c>
      <c r="F667" s="168">
        <v>3983000</v>
      </c>
      <c r="G667" s="198">
        <v>3983000</v>
      </c>
      <c r="H667" s="199"/>
    </row>
    <row r="668" spans="1:8" ht="45.75" customHeight="1" x14ac:dyDescent="0.25">
      <c r="A668" s="196" t="s">
        <v>111</v>
      </c>
      <c r="B668" s="197"/>
      <c r="C668" s="179" t="s">
        <v>869</v>
      </c>
      <c r="D668" s="179" t="s">
        <v>110</v>
      </c>
      <c r="E668" s="168">
        <v>3167800</v>
      </c>
      <c r="F668" s="168">
        <v>3167800</v>
      </c>
      <c r="G668" s="198">
        <v>3167800</v>
      </c>
      <c r="H668" s="199"/>
    </row>
    <row r="669" spans="1:8" ht="23.25" customHeight="1" x14ac:dyDescent="0.25">
      <c r="A669" s="196" t="s">
        <v>225</v>
      </c>
      <c r="B669" s="197"/>
      <c r="C669" s="179" t="s">
        <v>869</v>
      </c>
      <c r="D669" s="179" t="s">
        <v>222</v>
      </c>
      <c r="E669" s="168">
        <v>3167800</v>
      </c>
      <c r="F669" s="168">
        <v>3167800</v>
      </c>
      <c r="G669" s="198">
        <v>3167800</v>
      </c>
      <c r="H669" s="199"/>
    </row>
    <row r="670" spans="1:8" ht="23.25" customHeight="1" x14ac:dyDescent="0.25">
      <c r="A670" s="196" t="s">
        <v>107</v>
      </c>
      <c r="B670" s="197"/>
      <c r="C670" s="179" t="s">
        <v>869</v>
      </c>
      <c r="D670" s="179" t="s">
        <v>106</v>
      </c>
      <c r="E670" s="168">
        <v>815200</v>
      </c>
      <c r="F670" s="168">
        <v>815200</v>
      </c>
      <c r="G670" s="198">
        <v>815200</v>
      </c>
      <c r="H670" s="199"/>
    </row>
    <row r="671" spans="1:8" ht="23.25" customHeight="1" x14ac:dyDescent="0.25">
      <c r="A671" s="196" t="s">
        <v>105</v>
      </c>
      <c r="B671" s="197"/>
      <c r="C671" s="179" t="s">
        <v>869</v>
      </c>
      <c r="D671" s="179" t="s">
        <v>104</v>
      </c>
      <c r="E671" s="168">
        <v>815200</v>
      </c>
      <c r="F671" s="168">
        <v>815200</v>
      </c>
      <c r="G671" s="198">
        <v>815200</v>
      </c>
      <c r="H671" s="199"/>
    </row>
    <row r="672" spans="1:8" ht="15" customHeight="1" x14ac:dyDescent="0.25">
      <c r="A672" s="196" t="s">
        <v>132</v>
      </c>
      <c r="B672" s="197"/>
      <c r="C672" s="179" t="s">
        <v>489</v>
      </c>
      <c r="D672" s="179"/>
      <c r="E672" s="168">
        <v>500000</v>
      </c>
      <c r="F672" s="168">
        <v>500000</v>
      </c>
      <c r="G672" s="198">
        <v>500000</v>
      </c>
      <c r="H672" s="199"/>
    </row>
    <row r="673" spans="1:8" ht="23.25" customHeight="1" x14ac:dyDescent="0.25">
      <c r="A673" s="196" t="s">
        <v>130</v>
      </c>
      <c r="B673" s="197"/>
      <c r="C673" s="179" t="s">
        <v>488</v>
      </c>
      <c r="D673" s="180"/>
      <c r="E673" s="168">
        <v>500000</v>
      </c>
      <c r="F673" s="168">
        <v>500000</v>
      </c>
      <c r="G673" s="198">
        <v>500000</v>
      </c>
      <c r="H673" s="199"/>
    </row>
    <row r="674" spans="1:8" ht="15" customHeight="1" x14ac:dyDescent="0.25">
      <c r="A674" s="196" t="s">
        <v>487</v>
      </c>
      <c r="B674" s="197"/>
      <c r="C674" s="179" t="s">
        <v>486</v>
      </c>
      <c r="D674" s="180"/>
      <c r="E674" s="168">
        <v>500000</v>
      </c>
      <c r="F674" s="168">
        <v>500000</v>
      </c>
      <c r="G674" s="198">
        <v>500000</v>
      </c>
      <c r="H674" s="199"/>
    </row>
    <row r="675" spans="1:8" ht="23.25" customHeight="1" x14ac:dyDescent="0.25">
      <c r="A675" s="196" t="s">
        <v>107</v>
      </c>
      <c r="B675" s="197"/>
      <c r="C675" s="179" t="s">
        <v>486</v>
      </c>
      <c r="D675" s="179" t="s">
        <v>106</v>
      </c>
      <c r="E675" s="168">
        <v>500000</v>
      </c>
      <c r="F675" s="168">
        <v>500000</v>
      </c>
      <c r="G675" s="198">
        <v>500000</v>
      </c>
      <c r="H675" s="199"/>
    </row>
    <row r="676" spans="1:8" ht="23.25" customHeight="1" x14ac:dyDescent="0.25">
      <c r="A676" s="196" t="s">
        <v>105</v>
      </c>
      <c r="B676" s="197"/>
      <c r="C676" s="179" t="s">
        <v>486</v>
      </c>
      <c r="D676" s="179" t="s">
        <v>104</v>
      </c>
      <c r="E676" s="168">
        <v>500000</v>
      </c>
      <c r="F676" s="168">
        <v>500000</v>
      </c>
      <c r="G676" s="198">
        <v>500000</v>
      </c>
      <c r="H676" s="199"/>
    </row>
    <row r="677" spans="1:8" ht="23.25" customHeight="1" x14ac:dyDescent="0.25">
      <c r="A677" s="213" t="s">
        <v>364</v>
      </c>
      <c r="B677" s="214"/>
      <c r="C677" s="166" t="s">
        <v>363</v>
      </c>
      <c r="D677" s="166"/>
      <c r="E677" s="172">
        <v>1654365770</v>
      </c>
      <c r="F677" s="172">
        <v>1466506830</v>
      </c>
      <c r="G677" s="215">
        <v>1761394040</v>
      </c>
      <c r="H677" s="216"/>
    </row>
    <row r="678" spans="1:8" ht="15" customHeight="1" x14ac:dyDescent="0.25">
      <c r="A678" s="196" t="s">
        <v>362</v>
      </c>
      <c r="B678" s="197"/>
      <c r="C678" s="179" t="s">
        <v>361</v>
      </c>
      <c r="D678" s="179"/>
      <c r="E678" s="168">
        <v>318613220</v>
      </c>
      <c r="F678" s="168">
        <v>221000000</v>
      </c>
      <c r="G678" s="198">
        <v>300000000</v>
      </c>
      <c r="H678" s="199"/>
    </row>
    <row r="679" spans="1:8" ht="23.25" customHeight="1" x14ac:dyDescent="0.25">
      <c r="A679" s="196" t="s">
        <v>360</v>
      </c>
      <c r="B679" s="197"/>
      <c r="C679" s="179" t="s">
        <v>359</v>
      </c>
      <c r="D679" s="180"/>
      <c r="E679" s="168">
        <v>318613220</v>
      </c>
      <c r="F679" s="168">
        <v>0</v>
      </c>
      <c r="G679" s="198">
        <v>0</v>
      </c>
      <c r="H679" s="199"/>
    </row>
    <row r="680" spans="1:8" ht="34.5" customHeight="1" x14ac:dyDescent="0.25">
      <c r="A680" s="196" t="s">
        <v>973</v>
      </c>
      <c r="B680" s="197"/>
      <c r="C680" s="179" t="s">
        <v>974</v>
      </c>
      <c r="D680" s="180"/>
      <c r="E680" s="168">
        <v>166546250</v>
      </c>
      <c r="F680" s="168">
        <v>0</v>
      </c>
      <c r="G680" s="198">
        <v>0</v>
      </c>
      <c r="H680" s="199"/>
    </row>
    <row r="681" spans="1:8" ht="23.25" customHeight="1" x14ac:dyDescent="0.25">
      <c r="A681" s="196" t="s">
        <v>107</v>
      </c>
      <c r="B681" s="197"/>
      <c r="C681" s="179" t="s">
        <v>974</v>
      </c>
      <c r="D681" s="179" t="s">
        <v>106</v>
      </c>
      <c r="E681" s="168">
        <v>166546250</v>
      </c>
      <c r="F681" s="168">
        <v>0</v>
      </c>
      <c r="G681" s="198">
        <v>0</v>
      </c>
      <c r="H681" s="199"/>
    </row>
    <row r="682" spans="1:8" ht="23.25" customHeight="1" x14ac:dyDescent="0.25">
      <c r="A682" s="196" t="s">
        <v>105</v>
      </c>
      <c r="B682" s="197"/>
      <c r="C682" s="179" t="s">
        <v>974</v>
      </c>
      <c r="D682" s="179" t="s">
        <v>104</v>
      </c>
      <c r="E682" s="168">
        <v>166546250</v>
      </c>
      <c r="F682" s="168">
        <v>0</v>
      </c>
      <c r="G682" s="198">
        <v>0</v>
      </c>
      <c r="H682" s="199"/>
    </row>
    <row r="683" spans="1:8" ht="34.5" customHeight="1" x14ac:dyDescent="0.25">
      <c r="A683" s="196" t="s">
        <v>975</v>
      </c>
      <c r="B683" s="197"/>
      <c r="C683" s="179" t="s">
        <v>976</v>
      </c>
      <c r="D683" s="180"/>
      <c r="E683" s="168">
        <v>3000000</v>
      </c>
      <c r="F683" s="168">
        <v>0</v>
      </c>
      <c r="G683" s="198">
        <v>0</v>
      </c>
      <c r="H683" s="199"/>
    </row>
    <row r="684" spans="1:8" ht="23.25" customHeight="1" x14ac:dyDescent="0.25">
      <c r="A684" s="196" t="s">
        <v>107</v>
      </c>
      <c r="B684" s="197"/>
      <c r="C684" s="179" t="s">
        <v>976</v>
      </c>
      <c r="D684" s="179" t="s">
        <v>106</v>
      </c>
      <c r="E684" s="168">
        <v>3000000</v>
      </c>
      <c r="F684" s="168">
        <v>0</v>
      </c>
      <c r="G684" s="198">
        <v>0</v>
      </c>
      <c r="H684" s="199"/>
    </row>
    <row r="685" spans="1:8" ht="23.25" customHeight="1" x14ac:dyDescent="0.25">
      <c r="A685" s="196" t="s">
        <v>105</v>
      </c>
      <c r="B685" s="197"/>
      <c r="C685" s="179" t="s">
        <v>976</v>
      </c>
      <c r="D685" s="179" t="s">
        <v>104</v>
      </c>
      <c r="E685" s="168">
        <v>3000000</v>
      </c>
      <c r="F685" s="168">
        <v>0</v>
      </c>
      <c r="G685" s="198">
        <v>0</v>
      </c>
      <c r="H685" s="199"/>
    </row>
    <row r="686" spans="1:8" ht="34.5" customHeight="1" x14ac:dyDescent="0.25">
      <c r="A686" s="196" t="s">
        <v>977</v>
      </c>
      <c r="B686" s="197"/>
      <c r="C686" s="179" t="s">
        <v>978</v>
      </c>
      <c r="D686" s="180"/>
      <c r="E686" s="168">
        <v>7000000</v>
      </c>
      <c r="F686" s="168">
        <v>0</v>
      </c>
      <c r="G686" s="198">
        <v>0</v>
      </c>
      <c r="H686" s="199"/>
    </row>
    <row r="687" spans="1:8" ht="23.25" customHeight="1" x14ac:dyDescent="0.25">
      <c r="A687" s="196" t="s">
        <v>107</v>
      </c>
      <c r="B687" s="197"/>
      <c r="C687" s="179" t="s">
        <v>978</v>
      </c>
      <c r="D687" s="179" t="s">
        <v>106</v>
      </c>
      <c r="E687" s="168">
        <v>7000000</v>
      </c>
      <c r="F687" s="168">
        <v>0</v>
      </c>
      <c r="G687" s="198">
        <v>0</v>
      </c>
      <c r="H687" s="199"/>
    </row>
    <row r="688" spans="1:8" ht="23.25" customHeight="1" x14ac:dyDescent="0.25">
      <c r="A688" s="196" t="s">
        <v>105</v>
      </c>
      <c r="B688" s="197"/>
      <c r="C688" s="179" t="s">
        <v>978</v>
      </c>
      <c r="D688" s="179" t="s">
        <v>104</v>
      </c>
      <c r="E688" s="168">
        <v>7000000</v>
      </c>
      <c r="F688" s="168">
        <v>0</v>
      </c>
      <c r="G688" s="198">
        <v>0</v>
      </c>
      <c r="H688" s="199"/>
    </row>
    <row r="689" spans="1:8" ht="23.25" customHeight="1" x14ac:dyDescent="0.25">
      <c r="A689" s="196" t="s">
        <v>979</v>
      </c>
      <c r="B689" s="197"/>
      <c r="C689" s="179" t="s">
        <v>980</v>
      </c>
      <c r="D689" s="180"/>
      <c r="E689" s="168">
        <v>61985000</v>
      </c>
      <c r="F689" s="168">
        <v>0</v>
      </c>
      <c r="G689" s="198">
        <v>0</v>
      </c>
      <c r="H689" s="199"/>
    </row>
    <row r="690" spans="1:8" ht="23.25" customHeight="1" x14ac:dyDescent="0.25">
      <c r="A690" s="196" t="s">
        <v>107</v>
      </c>
      <c r="B690" s="197"/>
      <c r="C690" s="179" t="s">
        <v>980</v>
      </c>
      <c r="D690" s="179" t="s">
        <v>106</v>
      </c>
      <c r="E690" s="168">
        <v>61985000</v>
      </c>
      <c r="F690" s="168">
        <v>0</v>
      </c>
      <c r="G690" s="198">
        <v>0</v>
      </c>
      <c r="H690" s="199"/>
    </row>
    <row r="691" spans="1:8" ht="23.25" customHeight="1" x14ac:dyDescent="0.25">
      <c r="A691" s="196" t="s">
        <v>105</v>
      </c>
      <c r="B691" s="197"/>
      <c r="C691" s="179" t="s">
        <v>980</v>
      </c>
      <c r="D691" s="179" t="s">
        <v>104</v>
      </c>
      <c r="E691" s="168">
        <v>61985000</v>
      </c>
      <c r="F691" s="168">
        <v>0</v>
      </c>
      <c r="G691" s="198">
        <v>0</v>
      </c>
      <c r="H691" s="199"/>
    </row>
    <row r="692" spans="1:8" ht="15" customHeight="1" x14ac:dyDescent="0.25">
      <c r="A692" s="196" t="s">
        <v>981</v>
      </c>
      <c r="B692" s="197"/>
      <c r="C692" s="179" t="s">
        <v>982</v>
      </c>
      <c r="D692" s="180"/>
      <c r="E692" s="168">
        <v>44728430</v>
      </c>
      <c r="F692" s="168">
        <v>0</v>
      </c>
      <c r="G692" s="198">
        <v>0</v>
      </c>
      <c r="H692" s="199"/>
    </row>
    <row r="693" spans="1:8" ht="23.25" customHeight="1" x14ac:dyDescent="0.25">
      <c r="A693" s="196" t="s">
        <v>107</v>
      </c>
      <c r="B693" s="197"/>
      <c r="C693" s="179" t="s">
        <v>982</v>
      </c>
      <c r="D693" s="179" t="s">
        <v>106</v>
      </c>
      <c r="E693" s="168">
        <v>44728430</v>
      </c>
      <c r="F693" s="168">
        <v>0</v>
      </c>
      <c r="G693" s="198">
        <v>0</v>
      </c>
      <c r="H693" s="199"/>
    </row>
    <row r="694" spans="1:8" ht="23.25" customHeight="1" x14ac:dyDescent="0.25">
      <c r="A694" s="196" t="s">
        <v>105</v>
      </c>
      <c r="B694" s="197"/>
      <c r="C694" s="179" t="s">
        <v>982</v>
      </c>
      <c r="D694" s="179" t="s">
        <v>104</v>
      </c>
      <c r="E694" s="168">
        <v>44728430</v>
      </c>
      <c r="F694" s="168">
        <v>0</v>
      </c>
      <c r="G694" s="198">
        <v>0</v>
      </c>
      <c r="H694" s="199"/>
    </row>
    <row r="695" spans="1:8" ht="23.25" customHeight="1" x14ac:dyDescent="0.25">
      <c r="A695" s="196" t="s">
        <v>983</v>
      </c>
      <c r="B695" s="197"/>
      <c r="C695" s="179" t="s">
        <v>984</v>
      </c>
      <c r="D695" s="180"/>
      <c r="E695" s="168">
        <v>35353540</v>
      </c>
      <c r="F695" s="168">
        <v>0</v>
      </c>
      <c r="G695" s="198">
        <v>0</v>
      </c>
      <c r="H695" s="199"/>
    </row>
    <row r="696" spans="1:8" ht="23.25" customHeight="1" x14ac:dyDescent="0.25">
      <c r="A696" s="196" t="s">
        <v>107</v>
      </c>
      <c r="B696" s="197"/>
      <c r="C696" s="179" t="s">
        <v>984</v>
      </c>
      <c r="D696" s="179" t="s">
        <v>106</v>
      </c>
      <c r="E696" s="168">
        <v>35353540</v>
      </c>
      <c r="F696" s="168">
        <v>0</v>
      </c>
      <c r="G696" s="198">
        <v>0</v>
      </c>
      <c r="H696" s="199"/>
    </row>
    <row r="697" spans="1:8" ht="23.25" customHeight="1" x14ac:dyDescent="0.25">
      <c r="A697" s="196" t="s">
        <v>105</v>
      </c>
      <c r="B697" s="197"/>
      <c r="C697" s="179" t="s">
        <v>984</v>
      </c>
      <c r="D697" s="179" t="s">
        <v>104</v>
      </c>
      <c r="E697" s="168">
        <v>35353540</v>
      </c>
      <c r="F697" s="168">
        <v>0</v>
      </c>
      <c r="G697" s="198">
        <v>0</v>
      </c>
      <c r="H697" s="199"/>
    </row>
    <row r="698" spans="1:8" ht="23.25" customHeight="1" x14ac:dyDescent="0.25">
      <c r="A698" s="196" t="s">
        <v>789</v>
      </c>
      <c r="B698" s="197"/>
      <c r="C698" s="179" t="s">
        <v>985</v>
      </c>
      <c r="D698" s="180"/>
      <c r="E698" s="168">
        <v>0</v>
      </c>
      <c r="F698" s="168">
        <v>221000000</v>
      </c>
      <c r="G698" s="198">
        <v>300000000</v>
      </c>
      <c r="H698" s="199"/>
    </row>
    <row r="699" spans="1:8" ht="23.25" customHeight="1" x14ac:dyDescent="0.25">
      <c r="A699" s="196" t="s">
        <v>986</v>
      </c>
      <c r="B699" s="197"/>
      <c r="C699" s="179" t="s">
        <v>987</v>
      </c>
      <c r="D699" s="180"/>
      <c r="E699" s="168">
        <v>0</v>
      </c>
      <c r="F699" s="168">
        <v>0</v>
      </c>
      <c r="G699" s="198">
        <v>300000000</v>
      </c>
      <c r="H699" s="199"/>
    </row>
    <row r="700" spans="1:8" ht="23.25" customHeight="1" x14ac:dyDescent="0.25">
      <c r="A700" s="196" t="s">
        <v>107</v>
      </c>
      <c r="B700" s="197"/>
      <c r="C700" s="179" t="s">
        <v>987</v>
      </c>
      <c r="D700" s="179" t="s">
        <v>106</v>
      </c>
      <c r="E700" s="168">
        <v>0</v>
      </c>
      <c r="F700" s="168">
        <v>0</v>
      </c>
      <c r="G700" s="198">
        <v>300000000</v>
      </c>
      <c r="H700" s="199"/>
    </row>
    <row r="701" spans="1:8" ht="23.25" customHeight="1" x14ac:dyDescent="0.25">
      <c r="A701" s="196" t="s">
        <v>105</v>
      </c>
      <c r="B701" s="197"/>
      <c r="C701" s="179" t="s">
        <v>987</v>
      </c>
      <c r="D701" s="179" t="s">
        <v>104</v>
      </c>
      <c r="E701" s="168">
        <v>0</v>
      </c>
      <c r="F701" s="168">
        <v>0</v>
      </c>
      <c r="G701" s="198">
        <v>300000000</v>
      </c>
      <c r="H701" s="199"/>
    </row>
    <row r="702" spans="1:8" ht="45.75" customHeight="1" x14ac:dyDescent="0.25">
      <c r="A702" s="196" t="s">
        <v>988</v>
      </c>
      <c r="B702" s="197"/>
      <c r="C702" s="179" t="s">
        <v>989</v>
      </c>
      <c r="D702" s="180"/>
      <c r="E702" s="168">
        <v>0</v>
      </c>
      <c r="F702" s="168">
        <v>80000000</v>
      </c>
      <c r="G702" s="198">
        <v>0</v>
      </c>
      <c r="H702" s="199"/>
    </row>
    <row r="703" spans="1:8" ht="23.25" customHeight="1" x14ac:dyDescent="0.25">
      <c r="A703" s="196" t="s">
        <v>107</v>
      </c>
      <c r="B703" s="197"/>
      <c r="C703" s="179" t="s">
        <v>989</v>
      </c>
      <c r="D703" s="179" t="s">
        <v>106</v>
      </c>
      <c r="E703" s="168">
        <v>0</v>
      </c>
      <c r="F703" s="168">
        <v>80000000</v>
      </c>
      <c r="G703" s="198">
        <v>0</v>
      </c>
      <c r="H703" s="199"/>
    </row>
    <row r="704" spans="1:8" ht="23.25" customHeight="1" x14ac:dyDescent="0.25">
      <c r="A704" s="196" t="s">
        <v>105</v>
      </c>
      <c r="B704" s="197"/>
      <c r="C704" s="179" t="s">
        <v>989</v>
      </c>
      <c r="D704" s="179" t="s">
        <v>104</v>
      </c>
      <c r="E704" s="168">
        <v>0</v>
      </c>
      <c r="F704" s="168">
        <v>80000000</v>
      </c>
      <c r="G704" s="198">
        <v>0</v>
      </c>
      <c r="H704" s="199"/>
    </row>
    <row r="705" spans="1:8" ht="34.5" customHeight="1" x14ac:dyDescent="0.25">
      <c r="A705" s="196" t="s">
        <v>990</v>
      </c>
      <c r="B705" s="197"/>
      <c r="C705" s="179" t="s">
        <v>991</v>
      </c>
      <c r="D705" s="180"/>
      <c r="E705" s="168">
        <v>0</v>
      </c>
      <c r="F705" s="168">
        <v>141000000</v>
      </c>
      <c r="G705" s="198">
        <v>0</v>
      </c>
      <c r="H705" s="199"/>
    </row>
    <row r="706" spans="1:8" ht="23.25" customHeight="1" x14ac:dyDescent="0.25">
      <c r="A706" s="196" t="s">
        <v>107</v>
      </c>
      <c r="B706" s="197"/>
      <c r="C706" s="179" t="s">
        <v>991</v>
      </c>
      <c r="D706" s="179" t="s">
        <v>106</v>
      </c>
      <c r="E706" s="168">
        <v>0</v>
      </c>
      <c r="F706" s="168">
        <v>141000000</v>
      </c>
      <c r="G706" s="198">
        <v>0</v>
      </c>
      <c r="H706" s="199"/>
    </row>
    <row r="707" spans="1:8" ht="23.25" customHeight="1" x14ac:dyDescent="0.25">
      <c r="A707" s="196" t="s">
        <v>105</v>
      </c>
      <c r="B707" s="197"/>
      <c r="C707" s="179" t="s">
        <v>991</v>
      </c>
      <c r="D707" s="179" t="s">
        <v>104</v>
      </c>
      <c r="E707" s="168">
        <v>0</v>
      </c>
      <c r="F707" s="168">
        <v>141000000</v>
      </c>
      <c r="G707" s="198">
        <v>0</v>
      </c>
      <c r="H707" s="199"/>
    </row>
    <row r="708" spans="1:8" ht="34.5" customHeight="1" x14ac:dyDescent="0.25">
      <c r="A708" s="196" t="s">
        <v>870</v>
      </c>
      <c r="B708" s="197"/>
      <c r="C708" s="179" t="s">
        <v>358</v>
      </c>
      <c r="D708" s="179"/>
      <c r="E708" s="168">
        <v>1228496250</v>
      </c>
      <c r="F708" s="168">
        <v>1127128430</v>
      </c>
      <c r="G708" s="198">
        <v>1343015640</v>
      </c>
      <c r="H708" s="199"/>
    </row>
    <row r="709" spans="1:8" ht="34.5" customHeight="1" x14ac:dyDescent="0.25">
      <c r="A709" s="196" t="s">
        <v>871</v>
      </c>
      <c r="B709" s="197"/>
      <c r="C709" s="179" t="s">
        <v>357</v>
      </c>
      <c r="D709" s="180"/>
      <c r="E709" s="168">
        <v>1113872250</v>
      </c>
      <c r="F709" s="168">
        <v>1070840430</v>
      </c>
      <c r="G709" s="198">
        <v>1287195640</v>
      </c>
      <c r="H709" s="199"/>
    </row>
    <row r="710" spans="1:8" ht="15" customHeight="1" x14ac:dyDescent="0.25">
      <c r="A710" s="196" t="s">
        <v>992</v>
      </c>
      <c r="B710" s="197"/>
      <c r="C710" s="179" t="s">
        <v>673</v>
      </c>
      <c r="D710" s="180"/>
      <c r="E710" s="168">
        <v>418590000</v>
      </c>
      <c r="F710" s="168">
        <v>418590000</v>
      </c>
      <c r="G710" s="198">
        <v>634944000</v>
      </c>
      <c r="H710" s="199"/>
    </row>
    <row r="711" spans="1:8" ht="23.25" customHeight="1" x14ac:dyDescent="0.25">
      <c r="A711" s="196" t="s">
        <v>107</v>
      </c>
      <c r="B711" s="197"/>
      <c r="C711" s="179" t="s">
        <v>673</v>
      </c>
      <c r="D711" s="179" t="s">
        <v>106</v>
      </c>
      <c r="E711" s="168">
        <v>80800000</v>
      </c>
      <c r="F711" s="168">
        <v>80800000</v>
      </c>
      <c r="G711" s="198">
        <v>204704000</v>
      </c>
      <c r="H711" s="199"/>
    </row>
    <row r="712" spans="1:8" ht="23.25" customHeight="1" x14ac:dyDescent="0.25">
      <c r="A712" s="196" t="s">
        <v>105</v>
      </c>
      <c r="B712" s="197"/>
      <c r="C712" s="179" t="s">
        <v>673</v>
      </c>
      <c r="D712" s="179" t="s">
        <v>104</v>
      </c>
      <c r="E712" s="168">
        <v>80800000</v>
      </c>
      <c r="F712" s="168">
        <v>80800000</v>
      </c>
      <c r="G712" s="198">
        <v>204704000</v>
      </c>
      <c r="H712" s="199"/>
    </row>
    <row r="713" spans="1:8" ht="23.25" customHeight="1" x14ac:dyDescent="0.25">
      <c r="A713" s="196" t="s">
        <v>97</v>
      </c>
      <c r="B713" s="197"/>
      <c r="C713" s="179" t="s">
        <v>673</v>
      </c>
      <c r="D713" s="179" t="s">
        <v>75</v>
      </c>
      <c r="E713" s="168">
        <v>337790000</v>
      </c>
      <c r="F713" s="168">
        <v>337790000</v>
      </c>
      <c r="G713" s="198">
        <v>430240000</v>
      </c>
      <c r="H713" s="199"/>
    </row>
    <row r="714" spans="1:8" ht="15" customHeight="1" x14ac:dyDescent="0.25">
      <c r="A714" s="196" t="s">
        <v>124</v>
      </c>
      <c r="B714" s="197"/>
      <c r="C714" s="179" t="s">
        <v>673</v>
      </c>
      <c r="D714" s="179" t="s">
        <v>78</v>
      </c>
      <c r="E714" s="168">
        <v>337790000</v>
      </c>
      <c r="F714" s="168">
        <v>337790000</v>
      </c>
      <c r="G714" s="198">
        <v>430240000</v>
      </c>
      <c r="H714" s="199"/>
    </row>
    <row r="715" spans="1:8" ht="15" customHeight="1" x14ac:dyDescent="0.25">
      <c r="A715" s="196" t="s">
        <v>993</v>
      </c>
      <c r="B715" s="197"/>
      <c r="C715" s="179" t="s">
        <v>994</v>
      </c>
      <c r="D715" s="180"/>
      <c r="E715" s="168">
        <v>200000000</v>
      </c>
      <c r="F715" s="168">
        <v>150000000</v>
      </c>
      <c r="G715" s="198">
        <v>150000000</v>
      </c>
      <c r="H715" s="199"/>
    </row>
    <row r="716" spans="1:8" ht="23.25" customHeight="1" x14ac:dyDescent="0.25">
      <c r="A716" s="196" t="s">
        <v>107</v>
      </c>
      <c r="B716" s="197"/>
      <c r="C716" s="179" t="s">
        <v>994</v>
      </c>
      <c r="D716" s="179" t="s">
        <v>106</v>
      </c>
      <c r="E716" s="168">
        <v>200000000</v>
      </c>
      <c r="F716" s="168">
        <v>150000000</v>
      </c>
      <c r="G716" s="198">
        <v>150000000</v>
      </c>
      <c r="H716" s="199"/>
    </row>
    <row r="717" spans="1:8" ht="23.25" customHeight="1" x14ac:dyDescent="0.25">
      <c r="A717" s="196" t="s">
        <v>105</v>
      </c>
      <c r="B717" s="197"/>
      <c r="C717" s="179" t="s">
        <v>994</v>
      </c>
      <c r="D717" s="179" t="s">
        <v>104</v>
      </c>
      <c r="E717" s="168">
        <v>200000000</v>
      </c>
      <c r="F717" s="168">
        <v>150000000</v>
      </c>
      <c r="G717" s="198">
        <v>150000000</v>
      </c>
      <c r="H717" s="199"/>
    </row>
    <row r="718" spans="1:8" ht="15" customHeight="1" x14ac:dyDescent="0.25">
      <c r="A718" s="196" t="s">
        <v>995</v>
      </c>
      <c r="B718" s="197"/>
      <c r="C718" s="179" t="s">
        <v>996</v>
      </c>
      <c r="D718" s="180"/>
      <c r="E718" s="168">
        <v>75500000</v>
      </c>
      <c r="F718" s="168">
        <v>142200000</v>
      </c>
      <c r="G718" s="198">
        <v>142200000</v>
      </c>
      <c r="H718" s="199"/>
    </row>
    <row r="719" spans="1:8" ht="23.25" customHeight="1" x14ac:dyDescent="0.25">
      <c r="A719" s="196" t="s">
        <v>107</v>
      </c>
      <c r="B719" s="197"/>
      <c r="C719" s="179" t="s">
        <v>996</v>
      </c>
      <c r="D719" s="179" t="s">
        <v>106</v>
      </c>
      <c r="E719" s="168">
        <v>75500000</v>
      </c>
      <c r="F719" s="168">
        <v>142200000</v>
      </c>
      <c r="G719" s="198">
        <v>142200000</v>
      </c>
      <c r="H719" s="199"/>
    </row>
    <row r="720" spans="1:8" ht="23.25" customHeight="1" x14ac:dyDescent="0.25">
      <c r="A720" s="196" t="s">
        <v>105</v>
      </c>
      <c r="B720" s="197"/>
      <c r="C720" s="179" t="s">
        <v>996</v>
      </c>
      <c r="D720" s="179" t="s">
        <v>104</v>
      </c>
      <c r="E720" s="168">
        <v>75500000</v>
      </c>
      <c r="F720" s="168">
        <v>142200000</v>
      </c>
      <c r="G720" s="198">
        <v>142200000</v>
      </c>
      <c r="H720" s="199"/>
    </row>
    <row r="721" spans="1:8" ht="15" customHeight="1" x14ac:dyDescent="0.25">
      <c r="A721" s="196" t="s">
        <v>655</v>
      </c>
      <c r="B721" s="197"/>
      <c r="C721" s="179" t="s">
        <v>654</v>
      </c>
      <c r="D721" s="180"/>
      <c r="E721" s="168">
        <v>500000</v>
      </c>
      <c r="F721" s="168">
        <v>2237400</v>
      </c>
      <c r="G721" s="198">
        <v>2237400</v>
      </c>
      <c r="H721" s="199"/>
    </row>
    <row r="722" spans="1:8" ht="23.25" customHeight="1" x14ac:dyDescent="0.25">
      <c r="A722" s="196" t="s">
        <v>107</v>
      </c>
      <c r="B722" s="197"/>
      <c r="C722" s="179" t="s">
        <v>654</v>
      </c>
      <c r="D722" s="179" t="s">
        <v>106</v>
      </c>
      <c r="E722" s="168">
        <v>300000</v>
      </c>
      <c r="F722" s="168">
        <v>2037400</v>
      </c>
      <c r="G722" s="198">
        <v>2037400</v>
      </c>
      <c r="H722" s="199"/>
    </row>
    <row r="723" spans="1:8" ht="23.25" customHeight="1" x14ac:dyDescent="0.25">
      <c r="A723" s="196" t="s">
        <v>105</v>
      </c>
      <c r="B723" s="197"/>
      <c r="C723" s="179" t="s">
        <v>654</v>
      </c>
      <c r="D723" s="179" t="s">
        <v>104</v>
      </c>
      <c r="E723" s="168">
        <v>300000</v>
      </c>
      <c r="F723" s="168">
        <v>2037400</v>
      </c>
      <c r="G723" s="198">
        <v>2037400</v>
      </c>
      <c r="H723" s="199"/>
    </row>
    <row r="724" spans="1:8" ht="23.25" customHeight="1" x14ac:dyDescent="0.25">
      <c r="A724" s="196" t="s">
        <v>97</v>
      </c>
      <c r="B724" s="197"/>
      <c r="C724" s="179" t="s">
        <v>654</v>
      </c>
      <c r="D724" s="179" t="s">
        <v>75</v>
      </c>
      <c r="E724" s="168">
        <v>200000</v>
      </c>
      <c r="F724" s="168">
        <v>200000</v>
      </c>
      <c r="G724" s="198">
        <v>200000</v>
      </c>
      <c r="H724" s="199"/>
    </row>
    <row r="725" spans="1:8" ht="15" customHeight="1" x14ac:dyDescent="0.25">
      <c r="A725" s="196" t="s">
        <v>124</v>
      </c>
      <c r="B725" s="197"/>
      <c r="C725" s="179" t="s">
        <v>654</v>
      </c>
      <c r="D725" s="179" t="s">
        <v>78</v>
      </c>
      <c r="E725" s="168">
        <v>200000</v>
      </c>
      <c r="F725" s="168">
        <v>200000</v>
      </c>
      <c r="G725" s="198">
        <v>200000</v>
      </c>
      <c r="H725" s="199"/>
    </row>
    <row r="726" spans="1:8" ht="15" customHeight="1" x14ac:dyDescent="0.25">
      <c r="A726" s="196" t="s">
        <v>997</v>
      </c>
      <c r="B726" s="197"/>
      <c r="C726" s="179" t="s">
        <v>998</v>
      </c>
      <c r="D726" s="180"/>
      <c r="E726" s="168">
        <v>9000000</v>
      </c>
      <c r="F726" s="168">
        <v>0</v>
      </c>
      <c r="G726" s="198">
        <v>0</v>
      </c>
      <c r="H726" s="199"/>
    </row>
    <row r="727" spans="1:8" ht="23.25" customHeight="1" x14ac:dyDescent="0.25">
      <c r="A727" s="196" t="s">
        <v>107</v>
      </c>
      <c r="B727" s="197"/>
      <c r="C727" s="179" t="s">
        <v>998</v>
      </c>
      <c r="D727" s="179" t="s">
        <v>106</v>
      </c>
      <c r="E727" s="168">
        <v>9000000</v>
      </c>
      <c r="F727" s="168">
        <v>0</v>
      </c>
      <c r="G727" s="198">
        <v>0</v>
      </c>
      <c r="H727" s="199"/>
    </row>
    <row r="728" spans="1:8" ht="23.25" customHeight="1" x14ac:dyDescent="0.25">
      <c r="A728" s="196" t="s">
        <v>105</v>
      </c>
      <c r="B728" s="197"/>
      <c r="C728" s="179" t="s">
        <v>998</v>
      </c>
      <c r="D728" s="179" t="s">
        <v>104</v>
      </c>
      <c r="E728" s="168">
        <v>9000000</v>
      </c>
      <c r="F728" s="168">
        <v>0</v>
      </c>
      <c r="G728" s="198">
        <v>0</v>
      </c>
      <c r="H728" s="199"/>
    </row>
    <row r="729" spans="1:8" ht="34.5" customHeight="1" x14ac:dyDescent="0.25">
      <c r="A729" s="196" t="s">
        <v>999</v>
      </c>
      <c r="B729" s="197"/>
      <c r="C729" s="179" t="s">
        <v>653</v>
      </c>
      <c r="D729" s="180"/>
      <c r="E729" s="168">
        <v>272145700</v>
      </c>
      <c r="F729" s="168">
        <v>298809470</v>
      </c>
      <c r="G729" s="198">
        <v>298809470</v>
      </c>
      <c r="H729" s="199"/>
    </row>
    <row r="730" spans="1:8" ht="23.25" customHeight="1" x14ac:dyDescent="0.25">
      <c r="A730" s="196" t="s">
        <v>97</v>
      </c>
      <c r="B730" s="197"/>
      <c r="C730" s="179" t="s">
        <v>653</v>
      </c>
      <c r="D730" s="179" t="s">
        <v>75</v>
      </c>
      <c r="E730" s="168">
        <v>272145700</v>
      </c>
      <c r="F730" s="168">
        <v>298809470</v>
      </c>
      <c r="G730" s="198">
        <v>298809470</v>
      </c>
      <c r="H730" s="199"/>
    </row>
    <row r="731" spans="1:8" ht="15" customHeight="1" x14ac:dyDescent="0.25">
      <c r="A731" s="196" t="s">
        <v>124</v>
      </c>
      <c r="B731" s="197"/>
      <c r="C731" s="179" t="s">
        <v>653</v>
      </c>
      <c r="D731" s="179" t="s">
        <v>78</v>
      </c>
      <c r="E731" s="168">
        <v>272145700</v>
      </c>
      <c r="F731" s="168">
        <v>298809470</v>
      </c>
      <c r="G731" s="198">
        <v>298809470</v>
      </c>
      <c r="H731" s="199"/>
    </row>
    <row r="732" spans="1:8" ht="34.5" customHeight="1" x14ac:dyDescent="0.25">
      <c r="A732" s="196" t="s">
        <v>872</v>
      </c>
      <c r="B732" s="197"/>
      <c r="C732" s="179" t="s">
        <v>873</v>
      </c>
      <c r="D732" s="180"/>
      <c r="E732" s="168">
        <v>736000</v>
      </c>
      <c r="F732" s="168">
        <v>736000</v>
      </c>
      <c r="G732" s="198">
        <v>736000</v>
      </c>
      <c r="H732" s="199"/>
    </row>
    <row r="733" spans="1:8" ht="45.75" customHeight="1" x14ac:dyDescent="0.25">
      <c r="A733" s="196" t="s">
        <v>111</v>
      </c>
      <c r="B733" s="197"/>
      <c r="C733" s="179" t="s">
        <v>873</v>
      </c>
      <c r="D733" s="179" t="s">
        <v>110</v>
      </c>
      <c r="E733" s="168">
        <v>607000</v>
      </c>
      <c r="F733" s="168">
        <v>607000</v>
      </c>
      <c r="G733" s="198">
        <v>607000</v>
      </c>
      <c r="H733" s="199"/>
    </row>
    <row r="734" spans="1:8" ht="23.25" customHeight="1" x14ac:dyDescent="0.25">
      <c r="A734" s="196" t="s">
        <v>225</v>
      </c>
      <c r="B734" s="197"/>
      <c r="C734" s="179" t="s">
        <v>873</v>
      </c>
      <c r="D734" s="179" t="s">
        <v>222</v>
      </c>
      <c r="E734" s="168">
        <v>607000</v>
      </c>
      <c r="F734" s="168">
        <v>607000</v>
      </c>
      <c r="G734" s="198">
        <v>607000</v>
      </c>
      <c r="H734" s="199"/>
    </row>
    <row r="735" spans="1:8" ht="23.25" customHeight="1" x14ac:dyDescent="0.25">
      <c r="A735" s="196" t="s">
        <v>107</v>
      </c>
      <c r="B735" s="197"/>
      <c r="C735" s="179" t="s">
        <v>873</v>
      </c>
      <c r="D735" s="179" t="s">
        <v>106</v>
      </c>
      <c r="E735" s="168">
        <v>129000</v>
      </c>
      <c r="F735" s="168">
        <v>129000</v>
      </c>
      <c r="G735" s="198">
        <v>129000</v>
      </c>
      <c r="H735" s="199"/>
    </row>
    <row r="736" spans="1:8" ht="23.25" customHeight="1" x14ac:dyDescent="0.25">
      <c r="A736" s="196" t="s">
        <v>105</v>
      </c>
      <c r="B736" s="197"/>
      <c r="C736" s="179" t="s">
        <v>873</v>
      </c>
      <c r="D736" s="179" t="s">
        <v>104</v>
      </c>
      <c r="E736" s="168">
        <v>129000</v>
      </c>
      <c r="F736" s="168">
        <v>129000</v>
      </c>
      <c r="G736" s="198">
        <v>129000</v>
      </c>
      <c r="H736" s="199"/>
    </row>
    <row r="737" spans="1:8" ht="23.25" customHeight="1" x14ac:dyDescent="0.25">
      <c r="A737" s="196" t="s">
        <v>794</v>
      </c>
      <c r="B737" s="197"/>
      <c r="C737" s="179" t="s">
        <v>1000</v>
      </c>
      <c r="D737" s="180"/>
      <c r="E737" s="168">
        <v>55571300</v>
      </c>
      <c r="F737" s="168">
        <v>58267560</v>
      </c>
      <c r="G737" s="198">
        <v>58268770</v>
      </c>
      <c r="H737" s="199"/>
    </row>
    <row r="738" spans="1:8" ht="23.25" customHeight="1" x14ac:dyDescent="0.25">
      <c r="A738" s="196" t="s">
        <v>97</v>
      </c>
      <c r="B738" s="197"/>
      <c r="C738" s="179" t="s">
        <v>1000</v>
      </c>
      <c r="D738" s="179" t="s">
        <v>75</v>
      </c>
      <c r="E738" s="168">
        <v>55571300</v>
      </c>
      <c r="F738" s="168">
        <v>58267560</v>
      </c>
      <c r="G738" s="198">
        <v>58268770</v>
      </c>
      <c r="H738" s="199"/>
    </row>
    <row r="739" spans="1:8" ht="15" customHeight="1" x14ac:dyDescent="0.25">
      <c r="A739" s="196" t="s">
        <v>124</v>
      </c>
      <c r="B739" s="197"/>
      <c r="C739" s="179" t="s">
        <v>1000</v>
      </c>
      <c r="D739" s="179" t="s">
        <v>78</v>
      </c>
      <c r="E739" s="168">
        <v>55571300</v>
      </c>
      <c r="F739" s="168">
        <v>58267560</v>
      </c>
      <c r="G739" s="198">
        <v>58268770</v>
      </c>
      <c r="H739" s="199"/>
    </row>
    <row r="740" spans="1:8" ht="15" customHeight="1" x14ac:dyDescent="0.25">
      <c r="A740" s="196" t="s">
        <v>1001</v>
      </c>
      <c r="B740" s="197"/>
      <c r="C740" s="179" t="s">
        <v>1002</v>
      </c>
      <c r="D740" s="180"/>
      <c r="E740" s="168">
        <v>73712530</v>
      </c>
      <c r="F740" s="168">
        <v>0</v>
      </c>
      <c r="G740" s="198">
        <v>0</v>
      </c>
      <c r="H740" s="199"/>
    </row>
    <row r="741" spans="1:8" ht="23.25" customHeight="1" x14ac:dyDescent="0.25">
      <c r="A741" s="196" t="s">
        <v>107</v>
      </c>
      <c r="B741" s="197"/>
      <c r="C741" s="179" t="s">
        <v>1002</v>
      </c>
      <c r="D741" s="179" t="s">
        <v>106</v>
      </c>
      <c r="E741" s="168">
        <v>73712530</v>
      </c>
      <c r="F741" s="168">
        <v>0</v>
      </c>
      <c r="G741" s="198">
        <v>0</v>
      </c>
      <c r="H741" s="199"/>
    </row>
    <row r="742" spans="1:8" ht="23.25" customHeight="1" x14ac:dyDescent="0.25">
      <c r="A742" s="196" t="s">
        <v>105</v>
      </c>
      <c r="B742" s="197"/>
      <c r="C742" s="179" t="s">
        <v>1002</v>
      </c>
      <c r="D742" s="179" t="s">
        <v>104</v>
      </c>
      <c r="E742" s="168">
        <v>73712530</v>
      </c>
      <c r="F742" s="168">
        <v>0</v>
      </c>
      <c r="G742" s="198">
        <v>0</v>
      </c>
      <c r="H742" s="199"/>
    </row>
    <row r="743" spans="1:8" ht="15" customHeight="1" x14ac:dyDescent="0.25">
      <c r="A743" s="196" t="s">
        <v>672</v>
      </c>
      <c r="B743" s="197"/>
      <c r="C743" s="179" t="s">
        <v>692</v>
      </c>
      <c r="D743" s="180"/>
      <c r="E743" s="168">
        <v>4312000</v>
      </c>
      <c r="F743" s="168">
        <v>0</v>
      </c>
      <c r="G743" s="198">
        <v>0</v>
      </c>
      <c r="H743" s="199"/>
    </row>
    <row r="744" spans="1:8" ht="23.25" customHeight="1" x14ac:dyDescent="0.25">
      <c r="A744" s="196" t="s">
        <v>107</v>
      </c>
      <c r="B744" s="197"/>
      <c r="C744" s="179" t="s">
        <v>692</v>
      </c>
      <c r="D744" s="179" t="s">
        <v>106</v>
      </c>
      <c r="E744" s="168">
        <v>4312000</v>
      </c>
      <c r="F744" s="168">
        <v>0</v>
      </c>
      <c r="G744" s="198">
        <v>0</v>
      </c>
      <c r="H744" s="199"/>
    </row>
    <row r="745" spans="1:8" ht="23.25" customHeight="1" x14ac:dyDescent="0.25">
      <c r="A745" s="196" t="s">
        <v>105</v>
      </c>
      <c r="B745" s="197"/>
      <c r="C745" s="179" t="s">
        <v>692</v>
      </c>
      <c r="D745" s="179" t="s">
        <v>104</v>
      </c>
      <c r="E745" s="168">
        <v>4312000</v>
      </c>
      <c r="F745" s="168">
        <v>0</v>
      </c>
      <c r="G745" s="198">
        <v>0</v>
      </c>
      <c r="H745" s="199"/>
    </row>
    <row r="746" spans="1:8" ht="23.25" customHeight="1" x14ac:dyDescent="0.25">
      <c r="A746" s="196" t="s">
        <v>693</v>
      </c>
      <c r="B746" s="197"/>
      <c r="C746" s="179" t="s">
        <v>694</v>
      </c>
      <c r="D746" s="180"/>
      <c r="E746" s="168">
        <v>3804720</v>
      </c>
      <c r="F746" s="168">
        <v>0</v>
      </c>
      <c r="G746" s="198">
        <v>0</v>
      </c>
      <c r="H746" s="199"/>
    </row>
    <row r="747" spans="1:8" ht="23.25" customHeight="1" x14ac:dyDescent="0.25">
      <c r="A747" s="196" t="s">
        <v>107</v>
      </c>
      <c r="B747" s="197"/>
      <c r="C747" s="179" t="s">
        <v>694</v>
      </c>
      <c r="D747" s="179" t="s">
        <v>106</v>
      </c>
      <c r="E747" s="168">
        <v>3804720</v>
      </c>
      <c r="F747" s="168">
        <v>0</v>
      </c>
      <c r="G747" s="198">
        <v>0</v>
      </c>
      <c r="H747" s="199"/>
    </row>
    <row r="748" spans="1:8" ht="23.25" customHeight="1" x14ac:dyDescent="0.25">
      <c r="A748" s="196" t="s">
        <v>105</v>
      </c>
      <c r="B748" s="197"/>
      <c r="C748" s="179" t="s">
        <v>694</v>
      </c>
      <c r="D748" s="179" t="s">
        <v>104</v>
      </c>
      <c r="E748" s="168">
        <v>3804720</v>
      </c>
      <c r="F748" s="168">
        <v>0</v>
      </c>
      <c r="G748" s="198">
        <v>0</v>
      </c>
      <c r="H748" s="199"/>
    </row>
    <row r="749" spans="1:8" ht="23.25" customHeight="1" x14ac:dyDescent="0.25">
      <c r="A749" s="196" t="s">
        <v>388</v>
      </c>
      <c r="B749" s="197"/>
      <c r="C749" s="179" t="s">
        <v>954</v>
      </c>
      <c r="D749" s="180"/>
      <c r="E749" s="168">
        <v>56124000</v>
      </c>
      <c r="F749" s="168">
        <v>56288000</v>
      </c>
      <c r="G749" s="198">
        <v>55820000</v>
      </c>
      <c r="H749" s="199"/>
    </row>
    <row r="750" spans="1:8" ht="15" customHeight="1" x14ac:dyDescent="0.25">
      <c r="A750" s="196" t="s">
        <v>386</v>
      </c>
      <c r="B750" s="197"/>
      <c r="C750" s="179" t="s">
        <v>955</v>
      </c>
      <c r="D750" s="180"/>
      <c r="E750" s="168">
        <v>56124000</v>
      </c>
      <c r="F750" s="168">
        <v>56288000</v>
      </c>
      <c r="G750" s="198">
        <v>55820000</v>
      </c>
      <c r="H750" s="199"/>
    </row>
    <row r="751" spans="1:8" ht="15" customHeight="1" x14ac:dyDescent="0.25">
      <c r="A751" s="196" t="s">
        <v>221</v>
      </c>
      <c r="B751" s="197"/>
      <c r="C751" s="179" t="s">
        <v>955</v>
      </c>
      <c r="D751" s="179" t="s">
        <v>64</v>
      </c>
      <c r="E751" s="168">
        <v>56124000</v>
      </c>
      <c r="F751" s="168">
        <v>56288000</v>
      </c>
      <c r="G751" s="198">
        <v>55820000</v>
      </c>
      <c r="H751" s="199"/>
    </row>
    <row r="752" spans="1:8" ht="34.5" customHeight="1" x14ac:dyDescent="0.25">
      <c r="A752" s="196" t="s">
        <v>376</v>
      </c>
      <c r="B752" s="197"/>
      <c r="C752" s="179" t="s">
        <v>955</v>
      </c>
      <c r="D752" s="179" t="s">
        <v>66</v>
      </c>
      <c r="E752" s="168">
        <v>56124000</v>
      </c>
      <c r="F752" s="168">
        <v>56288000</v>
      </c>
      <c r="G752" s="198">
        <v>55820000</v>
      </c>
      <c r="H752" s="199"/>
    </row>
    <row r="753" spans="1:8" ht="23.25" customHeight="1" x14ac:dyDescent="0.25">
      <c r="A753" s="196" t="s">
        <v>789</v>
      </c>
      <c r="B753" s="197"/>
      <c r="C753" s="179" t="s">
        <v>790</v>
      </c>
      <c r="D753" s="180"/>
      <c r="E753" s="168">
        <v>58500000</v>
      </c>
      <c r="F753" s="168">
        <v>0</v>
      </c>
      <c r="G753" s="198">
        <v>0</v>
      </c>
      <c r="H753" s="199"/>
    </row>
    <row r="754" spans="1:8" ht="15" customHeight="1" x14ac:dyDescent="0.25">
      <c r="A754" s="196" t="s">
        <v>791</v>
      </c>
      <c r="B754" s="197"/>
      <c r="C754" s="179" t="s">
        <v>792</v>
      </c>
      <c r="D754" s="180"/>
      <c r="E754" s="168">
        <v>58500000</v>
      </c>
      <c r="F754" s="168">
        <v>0</v>
      </c>
      <c r="G754" s="198">
        <v>0</v>
      </c>
      <c r="H754" s="199"/>
    </row>
    <row r="755" spans="1:8" ht="23.25" customHeight="1" x14ac:dyDescent="0.25">
      <c r="A755" s="196" t="s">
        <v>107</v>
      </c>
      <c r="B755" s="197"/>
      <c r="C755" s="179" t="s">
        <v>792</v>
      </c>
      <c r="D755" s="179" t="s">
        <v>106</v>
      </c>
      <c r="E755" s="168">
        <v>58500000</v>
      </c>
      <c r="F755" s="168">
        <v>0</v>
      </c>
      <c r="G755" s="198">
        <v>0</v>
      </c>
      <c r="H755" s="199"/>
    </row>
    <row r="756" spans="1:8" ht="23.25" customHeight="1" x14ac:dyDescent="0.25">
      <c r="A756" s="196" t="s">
        <v>105</v>
      </c>
      <c r="B756" s="197"/>
      <c r="C756" s="179" t="s">
        <v>792</v>
      </c>
      <c r="D756" s="179" t="s">
        <v>104</v>
      </c>
      <c r="E756" s="168">
        <v>58500000</v>
      </c>
      <c r="F756" s="168">
        <v>0</v>
      </c>
      <c r="G756" s="198">
        <v>0</v>
      </c>
      <c r="H756" s="199"/>
    </row>
    <row r="757" spans="1:8" ht="15" customHeight="1" x14ac:dyDescent="0.25">
      <c r="A757" s="196" t="s">
        <v>132</v>
      </c>
      <c r="B757" s="197"/>
      <c r="C757" s="179" t="s">
        <v>377</v>
      </c>
      <c r="D757" s="179"/>
      <c r="E757" s="168">
        <v>107256300</v>
      </c>
      <c r="F757" s="168">
        <v>118378400</v>
      </c>
      <c r="G757" s="198">
        <v>118378400</v>
      </c>
      <c r="H757" s="199"/>
    </row>
    <row r="758" spans="1:8" ht="23.25" customHeight="1" x14ac:dyDescent="0.25">
      <c r="A758" s="196" t="s">
        <v>130</v>
      </c>
      <c r="B758" s="197"/>
      <c r="C758" s="179" t="s">
        <v>387</v>
      </c>
      <c r="D758" s="180"/>
      <c r="E758" s="168">
        <v>107256300</v>
      </c>
      <c r="F758" s="168">
        <v>118378400</v>
      </c>
      <c r="G758" s="198">
        <v>118378400</v>
      </c>
      <c r="H758" s="199"/>
    </row>
    <row r="759" spans="1:8" ht="15" customHeight="1" x14ac:dyDescent="0.25">
      <c r="A759" s="196" t="s">
        <v>487</v>
      </c>
      <c r="B759" s="197"/>
      <c r="C759" s="179" t="s">
        <v>1003</v>
      </c>
      <c r="D759" s="180"/>
      <c r="E759" s="168">
        <v>107256300</v>
      </c>
      <c r="F759" s="168">
        <v>118378400</v>
      </c>
      <c r="G759" s="198">
        <v>118378400</v>
      </c>
      <c r="H759" s="199"/>
    </row>
    <row r="760" spans="1:8" ht="45.75" customHeight="1" x14ac:dyDescent="0.25">
      <c r="A760" s="196" t="s">
        <v>111</v>
      </c>
      <c r="B760" s="197"/>
      <c r="C760" s="179" t="s">
        <v>1003</v>
      </c>
      <c r="D760" s="179" t="s">
        <v>110</v>
      </c>
      <c r="E760" s="168">
        <v>97086000</v>
      </c>
      <c r="F760" s="168">
        <v>104119500</v>
      </c>
      <c r="G760" s="198">
        <v>104119500</v>
      </c>
      <c r="H760" s="199"/>
    </row>
    <row r="761" spans="1:8" ht="15" customHeight="1" x14ac:dyDescent="0.25">
      <c r="A761" s="196" t="s">
        <v>109</v>
      </c>
      <c r="B761" s="197"/>
      <c r="C761" s="179" t="s">
        <v>1003</v>
      </c>
      <c r="D761" s="179" t="s">
        <v>108</v>
      </c>
      <c r="E761" s="168">
        <v>97086000</v>
      </c>
      <c r="F761" s="168">
        <v>104119500</v>
      </c>
      <c r="G761" s="198">
        <v>104119500</v>
      </c>
      <c r="H761" s="199"/>
    </row>
    <row r="762" spans="1:8" ht="23.25" customHeight="1" x14ac:dyDescent="0.25">
      <c r="A762" s="196" t="s">
        <v>107</v>
      </c>
      <c r="B762" s="197"/>
      <c r="C762" s="179" t="s">
        <v>1003</v>
      </c>
      <c r="D762" s="179" t="s">
        <v>106</v>
      </c>
      <c r="E762" s="168">
        <v>9870300</v>
      </c>
      <c r="F762" s="168">
        <v>13958900</v>
      </c>
      <c r="G762" s="198">
        <v>13958900</v>
      </c>
      <c r="H762" s="199"/>
    </row>
    <row r="763" spans="1:8" ht="23.25" customHeight="1" x14ac:dyDescent="0.25">
      <c r="A763" s="196" t="s">
        <v>105</v>
      </c>
      <c r="B763" s="197"/>
      <c r="C763" s="179" t="s">
        <v>1003</v>
      </c>
      <c r="D763" s="179" t="s">
        <v>104</v>
      </c>
      <c r="E763" s="168">
        <v>9870300</v>
      </c>
      <c r="F763" s="168">
        <v>13958900</v>
      </c>
      <c r="G763" s="198">
        <v>13958900</v>
      </c>
      <c r="H763" s="199"/>
    </row>
    <row r="764" spans="1:8" ht="15" customHeight="1" x14ac:dyDescent="0.25">
      <c r="A764" s="196" t="s">
        <v>221</v>
      </c>
      <c r="B764" s="197"/>
      <c r="C764" s="179" t="s">
        <v>1003</v>
      </c>
      <c r="D764" s="179" t="s">
        <v>64</v>
      </c>
      <c r="E764" s="168">
        <v>300000</v>
      </c>
      <c r="F764" s="168">
        <v>300000</v>
      </c>
      <c r="G764" s="198">
        <v>300000</v>
      </c>
      <c r="H764" s="199"/>
    </row>
    <row r="765" spans="1:8" ht="15" customHeight="1" x14ac:dyDescent="0.25">
      <c r="A765" s="196" t="s">
        <v>220</v>
      </c>
      <c r="B765" s="197"/>
      <c r="C765" s="179" t="s">
        <v>1003</v>
      </c>
      <c r="D765" s="179" t="s">
        <v>219</v>
      </c>
      <c r="E765" s="168">
        <v>300000</v>
      </c>
      <c r="F765" s="168">
        <v>300000</v>
      </c>
      <c r="G765" s="198">
        <v>300000</v>
      </c>
      <c r="H765" s="199"/>
    </row>
    <row r="766" spans="1:8" ht="23.25" customHeight="1" x14ac:dyDescent="0.25">
      <c r="A766" s="213" t="s">
        <v>265</v>
      </c>
      <c r="B766" s="214"/>
      <c r="C766" s="166" t="s">
        <v>264</v>
      </c>
      <c r="D766" s="166"/>
      <c r="E766" s="172">
        <v>4088922900</v>
      </c>
      <c r="F766" s="172">
        <v>4111172801</v>
      </c>
      <c r="G766" s="215">
        <v>897828140</v>
      </c>
      <c r="H766" s="216"/>
    </row>
    <row r="767" spans="1:8" ht="23.25" customHeight="1" x14ac:dyDescent="0.25">
      <c r="A767" s="196" t="s">
        <v>795</v>
      </c>
      <c r="B767" s="197"/>
      <c r="C767" s="179" t="s">
        <v>796</v>
      </c>
      <c r="D767" s="179"/>
      <c r="E767" s="168">
        <v>134375680</v>
      </c>
      <c r="F767" s="168">
        <v>359539100</v>
      </c>
      <c r="G767" s="198">
        <v>0</v>
      </c>
      <c r="H767" s="199"/>
    </row>
    <row r="768" spans="1:8" ht="23.25" customHeight="1" x14ac:dyDescent="0.25">
      <c r="A768" s="196" t="s">
        <v>797</v>
      </c>
      <c r="B768" s="197"/>
      <c r="C768" s="179" t="s">
        <v>798</v>
      </c>
      <c r="D768" s="180"/>
      <c r="E768" s="168">
        <v>14076810</v>
      </c>
      <c r="F768" s="168">
        <v>0</v>
      </c>
      <c r="G768" s="198">
        <v>0</v>
      </c>
      <c r="H768" s="199"/>
    </row>
    <row r="769" spans="1:8" ht="23.25" customHeight="1" x14ac:dyDescent="0.25">
      <c r="A769" s="196" t="s">
        <v>1045</v>
      </c>
      <c r="B769" s="197"/>
      <c r="C769" s="179" t="s">
        <v>1046</v>
      </c>
      <c r="D769" s="180"/>
      <c r="E769" s="168">
        <v>14076810</v>
      </c>
      <c r="F769" s="168">
        <v>0</v>
      </c>
      <c r="G769" s="198">
        <v>0</v>
      </c>
      <c r="H769" s="199"/>
    </row>
    <row r="770" spans="1:8" ht="23.25" customHeight="1" x14ac:dyDescent="0.25">
      <c r="A770" s="196" t="s">
        <v>263</v>
      </c>
      <c r="B770" s="197"/>
      <c r="C770" s="179" t="s">
        <v>1046</v>
      </c>
      <c r="D770" s="179" t="s">
        <v>262</v>
      </c>
      <c r="E770" s="168">
        <v>14076810</v>
      </c>
      <c r="F770" s="168">
        <v>0</v>
      </c>
      <c r="G770" s="198">
        <v>0</v>
      </c>
      <c r="H770" s="199"/>
    </row>
    <row r="771" spans="1:8" ht="15" customHeight="1" x14ac:dyDescent="0.25">
      <c r="A771" s="196" t="s">
        <v>261</v>
      </c>
      <c r="B771" s="197"/>
      <c r="C771" s="179" t="s">
        <v>1046</v>
      </c>
      <c r="D771" s="179" t="s">
        <v>260</v>
      </c>
      <c r="E771" s="168">
        <v>14076810</v>
      </c>
      <c r="F771" s="168">
        <v>0</v>
      </c>
      <c r="G771" s="198">
        <v>0</v>
      </c>
      <c r="H771" s="199"/>
    </row>
    <row r="772" spans="1:8" ht="15" customHeight="1" x14ac:dyDescent="0.25">
      <c r="A772" s="196" t="s">
        <v>1047</v>
      </c>
      <c r="B772" s="197"/>
      <c r="C772" s="179" t="s">
        <v>1048</v>
      </c>
      <c r="D772" s="180"/>
      <c r="E772" s="168">
        <v>120298870</v>
      </c>
      <c r="F772" s="168">
        <v>359539100</v>
      </c>
      <c r="G772" s="198">
        <v>0</v>
      </c>
      <c r="H772" s="199"/>
    </row>
    <row r="773" spans="1:8" ht="15" customHeight="1" x14ac:dyDescent="0.25">
      <c r="A773" s="196" t="s">
        <v>1049</v>
      </c>
      <c r="B773" s="197"/>
      <c r="C773" s="179" t="s">
        <v>1050</v>
      </c>
      <c r="D773" s="180"/>
      <c r="E773" s="168">
        <v>120298870</v>
      </c>
      <c r="F773" s="168">
        <v>359539100</v>
      </c>
      <c r="G773" s="198">
        <v>0</v>
      </c>
      <c r="H773" s="199"/>
    </row>
    <row r="774" spans="1:8" ht="23.25" customHeight="1" x14ac:dyDescent="0.25">
      <c r="A774" s="196" t="s">
        <v>263</v>
      </c>
      <c r="B774" s="197"/>
      <c r="C774" s="179" t="s">
        <v>1050</v>
      </c>
      <c r="D774" s="179" t="s">
        <v>262</v>
      </c>
      <c r="E774" s="168">
        <v>120298870</v>
      </c>
      <c r="F774" s="168">
        <v>359539100</v>
      </c>
      <c r="G774" s="198">
        <v>0</v>
      </c>
      <c r="H774" s="199"/>
    </row>
    <row r="775" spans="1:8" ht="15" customHeight="1" x14ac:dyDescent="0.25">
      <c r="A775" s="196" t="s">
        <v>261</v>
      </c>
      <c r="B775" s="197"/>
      <c r="C775" s="179" t="s">
        <v>1050</v>
      </c>
      <c r="D775" s="179" t="s">
        <v>260</v>
      </c>
      <c r="E775" s="168">
        <v>120298870</v>
      </c>
      <c r="F775" s="168">
        <v>359539100</v>
      </c>
      <c r="G775" s="198">
        <v>0</v>
      </c>
      <c r="H775" s="199"/>
    </row>
    <row r="776" spans="1:8" ht="23.25" customHeight="1" x14ac:dyDescent="0.25">
      <c r="A776" s="196" t="s">
        <v>322</v>
      </c>
      <c r="B776" s="197"/>
      <c r="C776" s="179" t="s">
        <v>321</v>
      </c>
      <c r="D776" s="179"/>
      <c r="E776" s="168">
        <v>3954547220</v>
      </c>
      <c r="F776" s="168">
        <v>3751633701</v>
      </c>
      <c r="G776" s="198">
        <v>897828140</v>
      </c>
      <c r="H776" s="199"/>
    </row>
    <row r="777" spans="1:8" ht="23.25" customHeight="1" x14ac:dyDescent="0.25">
      <c r="A777" s="196" t="s">
        <v>327</v>
      </c>
      <c r="B777" s="197"/>
      <c r="C777" s="179" t="s">
        <v>326</v>
      </c>
      <c r="D777" s="180"/>
      <c r="E777" s="168">
        <v>1029466020</v>
      </c>
      <c r="F777" s="168">
        <v>549096330</v>
      </c>
      <c r="G777" s="198">
        <v>609848550</v>
      </c>
      <c r="H777" s="199"/>
    </row>
    <row r="778" spans="1:8" ht="34.5" customHeight="1" x14ac:dyDescent="0.25">
      <c r="A778" s="196" t="s">
        <v>1028</v>
      </c>
      <c r="B778" s="197"/>
      <c r="C778" s="179" t="s">
        <v>1029</v>
      </c>
      <c r="D778" s="180"/>
      <c r="E778" s="168">
        <v>3000000</v>
      </c>
      <c r="F778" s="168">
        <v>0</v>
      </c>
      <c r="G778" s="198">
        <v>0</v>
      </c>
      <c r="H778" s="199"/>
    </row>
    <row r="779" spans="1:8" ht="23.25" customHeight="1" x14ac:dyDescent="0.25">
      <c r="A779" s="196" t="s">
        <v>263</v>
      </c>
      <c r="B779" s="197"/>
      <c r="C779" s="179" t="s">
        <v>1029</v>
      </c>
      <c r="D779" s="179" t="s">
        <v>262</v>
      </c>
      <c r="E779" s="168">
        <v>3000000</v>
      </c>
      <c r="F779" s="168">
        <v>0</v>
      </c>
      <c r="G779" s="198">
        <v>0</v>
      </c>
      <c r="H779" s="199"/>
    </row>
    <row r="780" spans="1:8" ht="15" customHeight="1" x14ac:dyDescent="0.25">
      <c r="A780" s="196" t="s">
        <v>261</v>
      </c>
      <c r="B780" s="197"/>
      <c r="C780" s="179" t="s">
        <v>1029</v>
      </c>
      <c r="D780" s="179" t="s">
        <v>260</v>
      </c>
      <c r="E780" s="168">
        <v>3000000</v>
      </c>
      <c r="F780" s="168">
        <v>0</v>
      </c>
      <c r="G780" s="198">
        <v>0</v>
      </c>
      <c r="H780" s="199"/>
    </row>
    <row r="781" spans="1:8" ht="23.25" customHeight="1" x14ac:dyDescent="0.25">
      <c r="A781" s="196" t="s">
        <v>325</v>
      </c>
      <c r="B781" s="197"/>
      <c r="C781" s="179" t="s">
        <v>674</v>
      </c>
      <c r="D781" s="180"/>
      <c r="E781" s="168">
        <v>357150000</v>
      </c>
      <c r="F781" s="168">
        <v>0</v>
      </c>
      <c r="G781" s="198">
        <v>0</v>
      </c>
      <c r="H781" s="199"/>
    </row>
    <row r="782" spans="1:8" ht="23.25" customHeight="1" x14ac:dyDescent="0.25">
      <c r="A782" s="196" t="s">
        <v>263</v>
      </c>
      <c r="B782" s="197"/>
      <c r="C782" s="179" t="s">
        <v>674</v>
      </c>
      <c r="D782" s="179" t="s">
        <v>262</v>
      </c>
      <c r="E782" s="168">
        <v>357150000</v>
      </c>
      <c r="F782" s="168">
        <v>0</v>
      </c>
      <c r="G782" s="198">
        <v>0</v>
      </c>
      <c r="H782" s="199"/>
    </row>
    <row r="783" spans="1:8" ht="15" customHeight="1" x14ac:dyDescent="0.25">
      <c r="A783" s="196" t="s">
        <v>261</v>
      </c>
      <c r="B783" s="197"/>
      <c r="C783" s="179" t="s">
        <v>674</v>
      </c>
      <c r="D783" s="179" t="s">
        <v>260</v>
      </c>
      <c r="E783" s="168">
        <v>357150000</v>
      </c>
      <c r="F783" s="168">
        <v>0</v>
      </c>
      <c r="G783" s="198">
        <v>0</v>
      </c>
      <c r="H783" s="199"/>
    </row>
    <row r="784" spans="1:8" ht="34.5" customHeight="1" x14ac:dyDescent="0.25">
      <c r="A784" s="196" t="s">
        <v>323</v>
      </c>
      <c r="B784" s="197"/>
      <c r="C784" s="179" t="s">
        <v>675</v>
      </c>
      <c r="D784" s="180"/>
      <c r="E784" s="168">
        <v>208151000</v>
      </c>
      <c r="F784" s="168">
        <v>0</v>
      </c>
      <c r="G784" s="198">
        <v>0</v>
      </c>
      <c r="H784" s="199"/>
    </row>
    <row r="785" spans="1:8" ht="23.25" customHeight="1" x14ac:dyDescent="0.25">
      <c r="A785" s="196" t="s">
        <v>263</v>
      </c>
      <c r="B785" s="197"/>
      <c r="C785" s="179" t="s">
        <v>675</v>
      </c>
      <c r="D785" s="179" t="s">
        <v>262</v>
      </c>
      <c r="E785" s="168">
        <v>208151000</v>
      </c>
      <c r="F785" s="168">
        <v>0</v>
      </c>
      <c r="G785" s="198">
        <v>0</v>
      </c>
      <c r="H785" s="199"/>
    </row>
    <row r="786" spans="1:8" ht="15" customHeight="1" x14ac:dyDescent="0.25">
      <c r="A786" s="196" t="s">
        <v>261</v>
      </c>
      <c r="B786" s="197"/>
      <c r="C786" s="179" t="s">
        <v>675</v>
      </c>
      <c r="D786" s="179" t="s">
        <v>260</v>
      </c>
      <c r="E786" s="168">
        <v>208151000</v>
      </c>
      <c r="F786" s="168">
        <v>0</v>
      </c>
      <c r="G786" s="198">
        <v>0</v>
      </c>
      <c r="H786" s="199"/>
    </row>
    <row r="787" spans="1:8" ht="23.25" customHeight="1" x14ac:dyDescent="0.25">
      <c r="A787" s="196" t="s">
        <v>325</v>
      </c>
      <c r="B787" s="197"/>
      <c r="C787" s="179" t="s">
        <v>324</v>
      </c>
      <c r="D787" s="180"/>
      <c r="E787" s="168">
        <v>287616430</v>
      </c>
      <c r="F787" s="168">
        <v>279096330</v>
      </c>
      <c r="G787" s="198">
        <v>609848550</v>
      </c>
      <c r="H787" s="199"/>
    </row>
    <row r="788" spans="1:8" ht="23.25" customHeight="1" x14ac:dyDescent="0.25">
      <c r="A788" s="196" t="s">
        <v>263</v>
      </c>
      <c r="B788" s="197"/>
      <c r="C788" s="179" t="s">
        <v>324</v>
      </c>
      <c r="D788" s="179" t="s">
        <v>262</v>
      </c>
      <c r="E788" s="168">
        <v>287616430</v>
      </c>
      <c r="F788" s="168">
        <v>279096330</v>
      </c>
      <c r="G788" s="198">
        <v>609848550</v>
      </c>
      <c r="H788" s="199"/>
    </row>
    <row r="789" spans="1:8" ht="15" customHeight="1" x14ac:dyDescent="0.25">
      <c r="A789" s="196" t="s">
        <v>261</v>
      </c>
      <c r="B789" s="197"/>
      <c r="C789" s="179" t="s">
        <v>324</v>
      </c>
      <c r="D789" s="179" t="s">
        <v>260</v>
      </c>
      <c r="E789" s="168">
        <v>287616430</v>
      </c>
      <c r="F789" s="168">
        <v>279096330</v>
      </c>
      <c r="G789" s="198">
        <v>609848550</v>
      </c>
      <c r="H789" s="199"/>
    </row>
    <row r="790" spans="1:8" ht="23.25" customHeight="1" x14ac:dyDescent="0.25">
      <c r="A790" s="196" t="s">
        <v>325</v>
      </c>
      <c r="B790" s="197"/>
      <c r="C790" s="179" t="s">
        <v>783</v>
      </c>
      <c r="D790" s="180"/>
      <c r="E790" s="168">
        <v>173548590</v>
      </c>
      <c r="F790" s="168">
        <v>270000000</v>
      </c>
      <c r="G790" s="198">
        <v>0</v>
      </c>
      <c r="H790" s="199"/>
    </row>
    <row r="791" spans="1:8" ht="23.25" customHeight="1" x14ac:dyDescent="0.25">
      <c r="A791" s="196" t="s">
        <v>263</v>
      </c>
      <c r="B791" s="197"/>
      <c r="C791" s="179" t="s">
        <v>783</v>
      </c>
      <c r="D791" s="179" t="s">
        <v>262</v>
      </c>
      <c r="E791" s="168">
        <v>173548590</v>
      </c>
      <c r="F791" s="168">
        <v>270000000</v>
      </c>
      <c r="G791" s="198">
        <v>0</v>
      </c>
      <c r="H791" s="199"/>
    </row>
    <row r="792" spans="1:8" ht="15" customHeight="1" x14ac:dyDescent="0.25">
      <c r="A792" s="196" t="s">
        <v>261</v>
      </c>
      <c r="B792" s="197"/>
      <c r="C792" s="179" t="s">
        <v>783</v>
      </c>
      <c r="D792" s="179" t="s">
        <v>260</v>
      </c>
      <c r="E792" s="168">
        <v>173548590</v>
      </c>
      <c r="F792" s="168">
        <v>270000000</v>
      </c>
      <c r="G792" s="198">
        <v>0</v>
      </c>
      <c r="H792" s="199"/>
    </row>
    <row r="793" spans="1:8" ht="23.25" customHeight="1" x14ac:dyDescent="0.25">
      <c r="A793" s="196" t="s">
        <v>320</v>
      </c>
      <c r="B793" s="197"/>
      <c r="C793" s="179" t="s">
        <v>319</v>
      </c>
      <c r="D793" s="180"/>
      <c r="E793" s="168">
        <v>400109000</v>
      </c>
      <c r="F793" s="168">
        <v>1477891960</v>
      </c>
      <c r="G793" s="198">
        <v>287979590</v>
      </c>
      <c r="H793" s="199"/>
    </row>
    <row r="794" spans="1:8" ht="23.25" customHeight="1" x14ac:dyDescent="0.25">
      <c r="A794" s="196" t="s">
        <v>318</v>
      </c>
      <c r="B794" s="197"/>
      <c r="C794" s="179" t="s">
        <v>317</v>
      </c>
      <c r="D794" s="180"/>
      <c r="E794" s="168">
        <v>0</v>
      </c>
      <c r="F794" s="168">
        <v>359680360</v>
      </c>
      <c r="G794" s="198">
        <v>287979590</v>
      </c>
      <c r="H794" s="199"/>
    </row>
    <row r="795" spans="1:8" ht="23.25" customHeight="1" x14ac:dyDescent="0.25">
      <c r="A795" s="196" t="s">
        <v>263</v>
      </c>
      <c r="B795" s="197"/>
      <c r="C795" s="179" t="s">
        <v>317</v>
      </c>
      <c r="D795" s="179" t="s">
        <v>262</v>
      </c>
      <c r="E795" s="168">
        <v>0</v>
      </c>
      <c r="F795" s="168">
        <v>359680360</v>
      </c>
      <c r="G795" s="198">
        <v>287979590</v>
      </c>
      <c r="H795" s="199"/>
    </row>
    <row r="796" spans="1:8" ht="15" customHeight="1" x14ac:dyDescent="0.25">
      <c r="A796" s="196" t="s">
        <v>261</v>
      </c>
      <c r="B796" s="197"/>
      <c r="C796" s="179" t="s">
        <v>317</v>
      </c>
      <c r="D796" s="179" t="s">
        <v>260</v>
      </c>
      <c r="E796" s="168">
        <v>0</v>
      </c>
      <c r="F796" s="168">
        <v>359680360</v>
      </c>
      <c r="G796" s="198">
        <v>287979590</v>
      </c>
      <c r="H796" s="199"/>
    </row>
    <row r="797" spans="1:8" ht="15" customHeight="1" x14ac:dyDescent="0.25">
      <c r="A797" s="196" t="s">
        <v>312</v>
      </c>
      <c r="B797" s="197"/>
      <c r="C797" s="179" t="s">
        <v>714</v>
      </c>
      <c r="D797" s="180"/>
      <c r="E797" s="168">
        <v>400109000</v>
      </c>
      <c r="F797" s="168">
        <v>1118211600</v>
      </c>
      <c r="G797" s="198">
        <v>0</v>
      </c>
      <c r="H797" s="199"/>
    </row>
    <row r="798" spans="1:8" ht="23.25" customHeight="1" x14ac:dyDescent="0.25">
      <c r="A798" s="196" t="s">
        <v>263</v>
      </c>
      <c r="B798" s="197"/>
      <c r="C798" s="179" t="s">
        <v>714</v>
      </c>
      <c r="D798" s="179" t="s">
        <v>262</v>
      </c>
      <c r="E798" s="168">
        <v>400109000</v>
      </c>
      <c r="F798" s="168">
        <v>1118211600</v>
      </c>
      <c r="G798" s="198">
        <v>0</v>
      </c>
      <c r="H798" s="199"/>
    </row>
    <row r="799" spans="1:8" ht="15" customHeight="1" x14ac:dyDescent="0.25">
      <c r="A799" s="196" t="s">
        <v>261</v>
      </c>
      <c r="B799" s="197"/>
      <c r="C799" s="179" t="s">
        <v>714</v>
      </c>
      <c r="D799" s="179" t="s">
        <v>260</v>
      </c>
      <c r="E799" s="168">
        <v>400109000</v>
      </c>
      <c r="F799" s="168">
        <v>1118211600</v>
      </c>
      <c r="G799" s="198">
        <v>0</v>
      </c>
      <c r="H799" s="199"/>
    </row>
    <row r="800" spans="1:8" ht="15" customHeight="1" x14ac:dyDescent="0.25">
      <c r="A800" s="196" t="s">
        <v>209</v>
      </c>
      <c r="B800" s="197"/>
      <c r="C800" s="179" t="s">
        <v>316</v>
      </c>
      <c r="D800" s="180"/>
      <c r="E800" s="168">
        <v>2524972200</v>
      </c>
      <c r="F800" s="168">
        <v>1724645411</v>
      </c>
      <c r="G800" s="198">
        <v>0</v>
      </c>
      <c r="H800" s="199"/>
    </row>
    <row r="801" spans="1:8" ht="34.5" customHeight="1" x14ac:dyDescent="0.25">
      <c r="A801" s="196" t="s">
        <v>315</v>
      </c>
      <c r="B801" s="197"/>
      <c r="C801" s="179" t="s">
        <v>677</v>
      </c>
      <c r="D801" s="180"/>
      <c r="E801" s="168">
        <v>1474310050</v>
      </c>
      <c r="F801" s="168">
        <v>819410650</v>
      </c>
      <c r="G801" s="198">
        <v>0</v>
      </c>
      <c r="H801" s="199"/>
    </row>
    <row r="802" spans="1:8" ht="23.25" customHeight="1" x14ac:dyDescent="0.25">
      <c r="A802" s="196" t="s">
        <v>263</v>
      </c>
      <c r="B802" s="197"/>
      <c r="C802" s="179" t="s">
        <v>677</v>
      </c>
      <c r="D802" s="179" t="s">
        <v>262</v>
      </c>
      <c r="E802" s="168">
        <v>1474310050</v>
      </c>
      <c r="F802" s="168">
        <v>819410650</v>
      </c>
      <c r="G802" s="198">
        <v>0</v>
      </c>
      <c r="H802" s="199"/>
    </row>
    <row r="803" spans="1:8" ht="15" customHeight="1" x14ac:dyDescent="0.25">
      <c r="A803" s="196" t="s">
        <v>261</v>
      </c>
      <c r="B803" s="197"/>
      <c r="C803" s="179" t="s">
        <v>677</v>
      </c>
      <c r="D803" s="179" t="s">
        <v>260</v>
      </c>
      <c r="E803" s="168">
        <v>1474310050</v>
      </c>
      <c r="F803" s="168">
        <v>819410650</v>
      </c>
      <c r="G803" s="198">
        <v>0</v>
      </c>
      <c r="H803" s="199"/>
    </row>
    <row r="804" spans="1:8" ht="15" customHeight="1" x14ac:dyDescent="0.25">
      <c r="A804" s="196" t="s">
        <v>314</v>
      </c>
      <c r="B804" s="197"/>
      <c r="C804" s="179" t="s">
        <v>686</v>
      </c>
      <c r="D804" s="180"/>
      <c r="E804" s="168">
        <v>405038000</v>
      </c>
      <c r="F804" s="168">
        <v>633727715</v>
      </c>
      <c r="G804" s="198">
        <v>0</v>
      </c>
      <c r="H804" s="199"/>
    </row>
    <row r="805" spans="1:8" ht="23.25" customHeight="1" x14ac:dyDescent="0.25">
      <c r="A805" s="196" t="s">
        <v>263</v>
      </c>
      <c r="B805" s="197"/>
      <c r="C805" s="179" t="s">
        <v>686</v>
      </c>
      <c r="D805" s="179" t="s">
        <v>262</v>
      </c>
      <c r="E805" s="168">
        <v>405038000</v>
      </c>
      <c r="F805" s="168">
        <v>633727715</v>
      </c>
      <c r="G805" s="198">
        <v>0</v>
      </c>
      <c r="H805" s="199"/>
    </row>
    <row r="806" spans="1:8" ht="15" customHeight="1" x14ac:dyDescent="0.25">
      <c r="A806" s="196" t="s">
        <v>261</v>
      </c>
      <c r="B806" s="197"/>
      <c r="C806" s="179" t="s">
        <v>686</v>
      </c>
      <c r="D806" s="179" t="s">
        <v>260</v>
      </c>
      <c r="E806" s="168">
        <v>405038000</v>
      </c>
      <c r="F806" s="168">
        <v>633727715</v>
      </c>
      <c r="G806" s="198">
        <v>0</v>
      </c>
      <c r="H806" s="199"/>
    </row>
    <row r="807" spans="1:8" ht="15" customHeight="1" x14ac:dyDescent="0.25">
      <c r="A807" s="196" t="s">
        <v>314</v>
      </c>
      <c r="B807" s="197"/>
      <c r="C807" s="179" t="s">
        <v>313</v>
      </c>
      <c r="D807" s="180"/>
      <c r="E807" s="168">
        <v>645624150</v>
      </c>
      <c r="F807" s="168">
        <v>271507046</v>
      </c>
      <c r="G807" s="198">
        <v>0</v>
      </c>
      <c r="H807" s="199"/>
    </row>
    <row r="808" spans="1:8" ht="23.25" customHeight="1" x14ac:dyDescent="0.25">
      <c r="A808" s="196" t="s">
        <v>263</v>
      </c>
      <c r="B808" s="197"/>
      <c r="C808" s="179" t="s">
        <v>313</v>
      </c>
      <c r="D808" s="179" t="s">
        <v>262</v>
      </c>
      <c r="E808" s="168">
        <v>645624150</v>
      </c>
      <c r="F808" s="168">
        <v>271507046</v>
      </c>
      <c r="G808" s="198">
        <v>0</v>
      </c>
      <c r="H808" s="199"/>
    </row>
    <row r="809" spans="1:8" ht="15" customHeight="1" x14ac:dyDescent="0.25">
      <c r="A809" s="196" t="s">
        <v>261</v>
      </c>
      <c r="B809" s="197"/>
      <c r="C809" s="179" t="s">
        <v>313</v>
      </c>
      <c r="D809" s="179" t="s">
        <v>260</v>
      </c>
      <c r="E809" s="168">
        <v>645624150</v>
      </c>
      <c r="F809" s="168">
        <v>271507046</v>
      </c>
      <c r="G809" s="198">
        <v>0</v>
      </c>
      <c r="H809" s="199"/>
    </row>
    <row r="810" spans="1:8" ht="23.25" customHeight="1" x14ac:dyDescent="0.25">
      <c r="A810" s="213" t="s">
        <v>229</v>
      </c>
      <c r="B810" s="214"/>
      <c r="C810" s="166" t="s">
        <v>228</v>
      </c>
      <c r="D810" s="166"/>
      <c r="E810" s="172">
        <v>47830062.409999996</v>
      </c>
      <c r="F810" s="172">
        <v>47830062.409999996</v>
      </c>
      <c r="G810" s="215">
        <v>47830062.409999996</v>
      </c>
      <c r="H810" s="216"/>
    </row>
    <row r="811" spans="1:8" ht="23.25" customHeight="1" x14ac:dyDescent="0.25">
      <c r="A811" s="196" t="s">
        <v>240</v>
      </c>
      <c r="B811" s="197"/>
      <c r="C811" s="179" t="s">
        <v>239</v>
      </c>
      <c r="D811" s="180"/>
      <c r="E811" s="168">
        <v>3777705.41</v>
      </c>
      <c r="F811" s="168">
        <v>3777705.41</v>
      </c>
      <c r="G811" s="198">
        <v>3777705.41</v>
      </c>
      <c r="H811" s="199"/>
    </row>
    <row r="812" spans="1:8" ht="45.75" customHeight="1" x14ac:dyDescent="0.25">
      <c r="A812" s="196" t="s">
        <v>111</v>
      </c>
      <c r="B812" s="197"/>
      <c r="C812" s="179" t="s">
        <v>239</v>
      </c>
      <c r="D812" s="179" t="s">
        <v>110</v>
      </c>
      <c r="E812" s="168">
        <v>3777705.41</v>
      </c>
      <c r="F812" s="168">
        <v>3777705.41</v>
      </c>
      <c r="G812" s="198">
        <v>3777705.41</v>
      </c>
      <c r="H812" s="199"/>
    </row>
    <row r="813" spans="1:8" ht="23.25" customHeight="1" x14ac:dyDescent="0.25">
      <c r="A813" s="196" t="s">
        <v>225</v>
      </c>
      <c r="B813" s="197"/>
      <c r="C813" s="179" t="s">
        <v>239</v>
      </c>
      <c r="D813" s="179" t="s">
        <v>222</v>
      </c>
      <c r="E813" s="168">
        <v>3777705.41</v>
      </c>
      <c r="F813" s="168">
        <v>3777705.41</v>
      </c>
      <c r="G813" s="198">
        <v>3777705.41</v>
      </c>
      <c r="H813" s="199"/>
    </row>
    <row r="814" spans="1:8" ht="23.25" customHeight="1" x14ac:dyDescent="0.25">
      <c r="A814" s="196" t="s">
        <v>238</v>
      </c>
      <c r="B814" s="197"/>
      <c r="C814" s="179" t="s">
        <v>236</v>
      </c>
      <c r="D814" s="180"/>
      <c r="E814" s="168">
        <v>17237157.199999999</v>
      </c>
      <c r="F814" s="168">
        <v>17237157.199999999</v>
      </c>
      <c r="G814" s="198">
        <v>17237157.199999999</v>
      </c>
      <c r="H814" s="199"/>
    </row>
    <row r="815" spans="1:8" ht="45.75" customHeight="1" x14ac:dyDescent="0.25">
      <c r="A815" s="196" t="s">
        <v>111</v>
      </c>
      <c r="B815" s="197"/>
      <c r="C815" s="179" t="s">
        <v>236</v>
      </c>
      <c r="D815" s="179" t="s">
        <v>110</v>
      </c>
      <c r="E815" s="168">
        <v>12443157.199999999</v>
      </c>
      <c r="F815" s="168">
        <v>12443157.199999999</v>
      </c>
      <c r="G815" s="198">
        <v>12443157.199999999</v>
      </c>
      <c r="H815" s="199"/>
    </row>
    <row r="816" spans="1:8" ht="23.25" customHeight="1" x14ac:dyDescent="0.25">
      <c r="A816" s="196" t="s">
        <v>225</v>
      </c>
      <c r="B816" s="197"/>
      <c r="C816" s="179" t="s">
        <v>236</v>
      </c>
      <c r="D816" s="179" t="s">
        <v>222</v>
      </c>
      <c r="E816" s="168">
        <v>12443157.199999999</v>
      </c>
      <c r="F816" s="168">
        <v>12443157.199999999</v>
      </c>
      <c r="G816" s="198">
        <v>12443157.199999999</v>
      </c>
      <c r="H816" s="199"/>
    </row>
    <row r="817" spans="1:8" ht="23.25" customHeight="1" x14ac:dyDescent="0.25">
      <c r="A817" s="196" t="s">
        <v>107</v>
      </c>
      <c r="B817" s="197"/>
      <c r="C817" s="179" t="s">
        <v>236</v>
      </c>
      <c r="D817" s="179" t="s">
        <v>106</v>
      </c>
      <c r="E817" s="168">
        <v>4744000</v>
      </c>
      <c r="F817" s="168">
        <v>4744000</v>
      </c>
      <c r="G817" s="198">
        <v>4744000</v>
      </c>
      <c r="H817" s="199"/>
    </row>
    <row r="818" spans="1:8" ht="23.25" customHeight="1" x14ac:dyDescent="0.25">
      <c r="A818" s="196" t="s">
        <v>105</v>
      </c>
      <c r="B818" s="197"/>
      <c r="C818" s="179" t="s">
        <v>236</v>
      </c>
      <c r="D818" s="179" t="s">
        <v>104</v>
      </c>
      <c r="E818" s="168">
        <v>4744000</v>
      </c>
      <c r="F818" s="168">
        <v>4744000</v>
      </c>
      <c r="G818" s="198">
        <v>4744000</v>
      </c>
      <c r="H818" s="199"/>
    </row>
    <row r="819" spans="1:8" ht="15" customHeight="1" x14ac:dyDescent="0.25">
      <c r="A819" s="196" t="s">
        <v>221</v>
      </c>
      <c r="B819" s="197"/>
      <c r="C819" s="179" t="s">
        <v>236</v>
      </c>
      <c r="D819" s="179" t="s">
        <v>64</v>
      </c>
      <c r="E819" s="168">
        <v>50000</v>
      </c>
      <c r="F819" s="168">
        <v>50000</v>
      </c>
      <c r="G819" s="198">
        <v>50000</v>
      </c>
      <c r="H819" s="199"/>
    </row>
    <row r="820" spans="1:8" ht="15" customHeight="1" x14ac:dyDescent="0.25">
      <c r="A820" s="196" t="s">
        <v>220</v>
      </c>
      <c r="B820" s="197"/>
      <c r="C820" s="179" t="s">
        <v>236</v>
      </c>
      <c r="D820" s="179" t="s">
        <v>219</v>
      </c>
      <c r="E820" s="168">
        <v>50000</v>
      </c>
      <c r="F820" s="168">
        <v>50000</v>
      </c>
      <c r="G820" s="198">
        <v>50000</v>
      </c>
      <c r="H820" s="199"/>
    </row>
    <row r="821" spans="1:8" ht="15" customHeight="1" x14ac:dyDescent="0.25">
      <c r="A821" s="196" t="s">
        <v>227</v>
      </c>
      <c r="B821" s="197"/>
      <c r="C821" s="179" t="s">
        <v>226</v>
      </c>
      <c r="D821" s="180"/>
      <c r="E821" s="168">
        <v>26815199.800000001</v>
      </c>
      <c r="F821" s="168">
        <v>26815199.800000001</v>
      </c>
      <c r="G821" s="198">
        <v>26815199.800000001</v>
      </c>
      <c r="H821" s="199"/>
    </row>
    <row r="822" spans="1:8" ht="45.75" customHeight="1" x14ac:dyDescent="0.25">
      <c r="A822" s="196" t="s">
        <v>111</v>
      </c>
      <c r="B822" s="197"/>
      <c r="C822" s="179" t="s">
        <v>226</v>
      </c>
      <c r="D822" s="179" t="s">
        <v>110</v>
      </c>
      <c r="E822" s="168">
        <v>23630939.390000001</v>
      </c>
      <c r="F822" s="168">
        <v>23630939.390000001</v>
      </c>
      <c r="G822" s="198">
        <v>23630939.390000001</v>
      </c>
      <c r="H822" s="199"/>
    </row>
    <row r="823" spans="1:8" ht="23.25" customHeight="1" x14ac:dyDescent="0.25">
      <c r="A823" s="196" t="s">
        <v>225</v>
      </c>
      <c r="B823" s="197"/>
      <c r="C823" s="179" t="s">
        <v>226</v>
      </c>
      <c r="D823" s="179" t="s">
        <v>222</v>
      </c>
      <c r="E823" s="168">
        <v>23630939.390000001</v>
      </c>
      <c r="F823" s="168">
        <v>23630939.390000001</v>
      </c>
      <c r="G823" s="198">
        <v>23630939.390000001</v>
      </c>
      <c r="H823" s="199"/>
    </row>
    <row r="824" spans="1:8" ht="23.25" customHeight="1" x14ac:dyDescent="0.25">
      <c r="A824" s="196" t="s">
        <v>107</v>
      </c>
      <c r="B824" s="197"/>
      <c r="C824" s="179" t="s">
        <v>226</v>
      </c>
      <c r="D824" s="179" t="s">
        <v>106</v>
      </c>
      <c r="E824" s="168">
        <v>3096260.41</v>
      </c>
      <c r="F824" s="168">
        <v>3096260.41</v>
      </c>
      <c r="G824" s="198">
        <v>3096260.41</v>
      </c>
      <c r="H824" s="199"/>
    </row>
    <row r="825" spans="1:8" ht="23.25" customHeight="1" x14ac:dyDescent="0.25">
      <c r="A825" s="196" t="s">
        <v>105</v>
      </c>
      <c r="B825" s="197"/>
      <c r="C825" s="179" t="s">
        <v>226</v>
      </c>
      <c r="D825" s="179" t="s">
        <v>104</v>
      </c>
      <c r="E825" s="168">
        <v>3096260.41</v>
      </c>
      <c r="F825" s="168">
        <v>3096260.41</v>
      </c>
      <c r="G825" s="198">
        <v>3096260.41</v>
      </c>
      <c r="H825" s="199"/>
    </row>
    <row r="826" spans="1:8" ht="15" customHeight="1" x14ac:dyDescent="0.25">
      <c r="A826" s="196" t="s">
        <v>221</v>
      </c>
      <c r="B826" s="197"/>
      <c r="C826" s="179" t="s">
        <v>226</v>
      </c>
      <c r="D826" s="179" t="s">
        <v>64</v>
      </c>
      <c r="E826" s="168">
        <v>88000</v>
      </c>
      <c r="F826" s="168">
        <v>88000</v>
      </c>
      <c r="G826" s="198">
        <v>88000</v>
      </c>
      <c r="H826" s="199"/>
    </row>
    <row r="827" spans="1:8" ht="15" customHeight="1" x14ac:dyDescent="0.25">
      <c r="A827" s="196" t="s">
        <v>220</v>
      </c>
      <c r="B827" s="197"/>
      <c r="C827" s="179" t="s">
        <v>226</v>
      </c>
      <c r="D827" s="179" t="s">
        <v>219</v>
      </c>
      <c r="E827" s="168">
        <v>88000</v>
      </c>
      <c r="F827" s="168">
        <v>88000</v>
      </c>
      <c r="G827" s="198">
        <v>88000</v>
      </c>
      <c r="H827" s="199"/>
    </row>
    <row r="828" spans="1:8" ht="15" customHeight="1" x14ac:dyDescent="0.25">
      <c r="A828" s="213" t="s">
        <v>287</v>
      </c>
      <c r="B828" s="214"/>
      <c r="C828" s="166" t="s">
        <v>286</v>
      </c>
      <c r="D828" s="166"/>
      <c r="E828" s="172">
        <v>278113780.79000002</v>
      </c>
      <c r="F828" s="172">
        <v>105218818.64</v>
      </c>
      <c r="G828" s="215">
        <v>1100976270.74</v>
      </c>
      <c r="H828" s="216"/>
    </row>
    <row r="829" spans="1:8" ht="15" customHeight="1" x14ac:dyDescent="0.25">
      <c r="A829" s="196" t="s">
        <v>505</v>
      </c>
      <c r="B829" s="197"/>
      <c r="C829" s="179" t="s">
        <v>504</v>
      </c>
      <c r="D829" s="180"/>
      <c r="E829" s="168">
        <v>30000000</v>
      </c>
      <c r="F829" s="168">
        <v>30000000</v>
      </c>
      <c r="G829" s="198">
        <v>30000000</v>
      </c>
      <c r="H829" s="199"/>
    </row>
    <row r="830" spans="1:8" ht="15" customHeight="1" x14ac:dyDescent="0.25">
      <c r="A830" s="196" t="s">
        <v>221</v>
      </c>
      <c r="B830" s="197"/>
      <c r="C830" s="179" t="s">
        <v>504</v>
      </c>
      <c r="D830" s="179" t="s">
        <v>64</v>
      </c>
      <c r="E830" s="168">
        <v>30000000</v>
      </c>
      <c r="F830" s="168">
        <v>30000000</v>
      </c>
      <c r="G830" s="198">
        <v>30000000</v>
      </c>
      <c r="H830" s="199"/>
    </row>
    <row r="831" spans="1:8" ht="15" customHeight="1" x14ac:dyDescent="0.25">
      <c r="A831" s="196" t="s">
        <v>484</v>
      </c>
      <c r="B831" s="197"/>
      <c r="C831" s="179" t="s">
        <v>504</v>
      </c>
      <c r="D831" s="179" t="s">
        <v>482</v>
      </c>
      <c r="E831" s="168">
        <v>30000000</v>
      </c>
      <c r="F831" s="168">
        <v>30000000</v>
      </c>
      <c r="G831" s="198">
        <v>30000000</v>
      </c>
      <c r="H831" s="199"/>
    </row>
    <row r="832" spans="1:8" ht="23.25" customHeight="1" x14ac:dyDescent="0.25">
      <c r="A832" s="196" t="s">
        <v>503</v>
      </c>
      <c r="B832" s="197"/>
      <c r="C832" s="179" t="s">
        <v>502</v>
      </c>
      <c r="D832" s="180"/>
      <c r="E832" s="168">
        <v>1000000</v>
      </c>
      <c r="F832" s="168">
        <v>1000000</v>
      </c>
      <c r="G832" s="198">
        <v>1000000</v>
      </c>
      <c r="H832" s="199"/>
    </row>
    <row r="833" spans="1:8" ht="15" customHeight="1" x14ac:dyDescent="0.25">
      <c r="A833" s="196" t="s">
        <v>221</v>
      </c>
      <c r="B833" s="197"/>
      <c r="C833" s="179" t="s">
        <v>502</v>
      </c>
      <c r="D833" s="179" t="s">
        <v>64</v>
      </c>
      <c r="E833" s="168">
        <v>1000000</v>
      </c>
      <c r="F833" s="168">
        <v>1000000</v>
      </c>
      <c r="G833" s="198">
        <v>1000000</v>
      </c>
      <c r="H833" s="199"/>
    </row>
    <row r="834" spans="1:8" ht="15" customHeight="1" x14ac:dyDescent="0.25">
      <c r="A834" s="196" t="s">
        <v>484</v>
      </c>
      <c r="B834" s="197"/>
      <c r="C834" s="179" t="s">
        <v>502</v>
      </c>
      <c r="D834" s="179" t="s">
        <v>482</v>
      </c>
      <c r="E834" s="168">
        <v>1000000</v>
      </c>
      <c r="F834" s="168">
        <v>1000000</v>
      </c>
      <c r="G834" s="198">
        <v>1000000</v>
      </c>
      <c r="H834" s="199"/>
    </row>
    <row r="835" spans="1:8" ht="15" customHeight="1" x14ac:dyDescent="0.25">
      <c r="A835" s="196" t="s">
        <v>664</v>
      </c>
      <c r="B835" s="197"/>
      <c r="C835" s="179" t="s">
        <v>300</v>
      </c>
      <c r="D835" s="180"/>
      <c r="E835" s="168">
        <v>4320300</v>
      </c>
      <c r="F835" s="168">
        <v>4320300</v>
      </c>
      <c r="G835" s="198">
        <v>4320300</v>
      </c>
      <c r="H835" s="199"/>
    </row>
    <row r="836" spans="1:8" ht="23.25" customHeight="1" x14ac:dyDescent="0.25">
      <c r="A836" s="196" t="s">
        <v>107</v>
      </c>
      <c r="B836" s="197"/>
      <c r="C836" s="179" t="s">
        <v>300</v>
      </c>
      <c r="D836" s="179" t="s">
        <v>106</v>
      </c>
      <c r="E836" s="168">
        <v>3000000</v>
      </c>
      <c r="F836" s="168">
        <v>3000000</v>
      </c>
      <c r="G836" s="198">
        <v>3000000</v>
      </c>
      <c r="H836" s="199"/>
    </row>
    <row r="837" spans="1:8" ht="23.25" customHeight="1" x14ac:dyDescent="0.25">
      <c r="A837" s="196" t="s">
        <v>105</v>
      </c>
      <c r="B837" s="197"/>
      <c r="C837" s="179" t="s">
        <v>300</v>
      </c>
      <c r="D837" s="179" t="s">
        <v>104</v>
      </c>
      <c r="E837" s="168">
        <v>3000000</v>
      </c>
      <c r="F837" s="168">
        <v>3000000</v>
      </c>
      <c r="G837" s="198">
        <v>3000000</v>
      </c>
      <c r="H837" s="199"/>
    </row>
    <row r="838" spans="1:8" ht="15" customHeight="1" x14ac:dyDescent="0.25">
      <c r="A838" s="196" t="s">
        <v>103</v>
      </c>
      <c r="B838" s="197"/>
      <c r="C838" s="179" t="s">
        <v>300</v>
      </c>
      <c r="D838" s="179" t="s">
        <v>102</v>
      </c>
      <c r="E838" s="168">
        <v>897000</v>
      </c>
      <c r="F838" s="168">
        <v>897000</v>
      </c>
      <c r="G838" s="198">
        <v>897000</v>
      </c>
      <c r="H838" s="199"/>
    </row>
    <row r="839" spans="1:8" ht="23.25" customHeight="1" x14ac:dyDescent="0.25">
      <c r="A839" s="196" t="s">
        <v>276</v>
      </c>
      <c r="B839" s="197"/>
      <c r="C839" s="179" t="s">
        <v>300</v>
      </c>
      <c r="D839" s="179" t="s">
        <v>274</v>
      </c>
      <c r="E839" s="168">
        <v>897000</v>
      </c>
      <c r="F839" s="168">
        <v>897000</v>
      </c>
      <c r="G839" s="198">
        <v>897000</v>
      </c>
      <c r="H839" s="199"/>
    </row>
    <row r="840" spans="1:8" ht="15" customHeight="1" x14ac:dyDescent="0.25">
      <c r="A840" s="196" t="s">
        <v>221</v>
      </c>
      <c r="B840" s="197"/>
      <c r="C840" s="179" t="s">
        <v>300</v>
      </c>
      <c r="D840" s="179" t="s">
        <v>64</v>
      </c>
      <c r="E840" s="168">
        <v>423300</v>
      </c>
      <c r="F840" s="168">
        <v>423300</v>
      </c>
      <c r="G840" s="198">
        <v>423300</v>
      </c>
      <c r="H840" s="199"/>
    </row>
    <row r="841" spans="1:8" ht="15" customHeight="1" x14ac:dyDescent="0.25">
      <c r="A841" s="196" t="s">
        <v>220</v>
      </c>
      <c r="B841" s="197"/>
      <c r="C841" s="179" t="s">
        <v>300</v>
      </c>
      <c r="D841" s="179" t="s">
        <v>219</v>
      </c>
      <c r="E841" s="168">
        <v>423300</v>
      </c>
      <c r="F841" s="168">
        <v>423300</v>
      </c>
      <c r="G841" s="198">
        <v>423300</v>
      </c>
      <c r="H841" s="199"/>
    </row>
    <row r="842" spans="1:8" ht="15" customHeight="1" x14ac:dyDescent="0.25">
      <c r="A842" s="196" t="s">
        <v>678</v>
      </c>
      <c r="B842" s="197"/>
      <c r="C842" s="179" t="s">
        <v>285</v>
      </c>
      <c r="D842" s="180"/>
      <c r="E842" s="168">
        <v>8300000</v>
      </c>
      <c r="F842" s="168">
        <v>8300000</v>
      </c>
      <c r="G842" s="198">
        <v>8300000</v>
      </c>
      <c r="H842" s="199"/>
    </row>
    <row r="843" spans="1:8" ht="15" customHeight="1" x14ac:dyDescent="0.25">
      <c r="A843" s="196" t="s">
        <v>103</v>
      </c>
      <c r="B843" s="197"/>
      <c r="C843" s="179" t="s">
        <v>285</v>
      </c>
      <c r="D843" s="179" t="s">
        <v>102</v>
      </c>
      <c r="E843" s="168">
        <v>8300000</v>
      </c>
      <c r="F843" s="168">
        <v>8300000</v>
      </c>
      <c r="G843" s="198">
        <v>8300000</v>
      </c>
      <c r="H843" s="199"/>
    </row>
    <row r="844" spans="1:8" ht="23.25" customHeight="1" x14ac:dyDescent="0.25">
      <c r="A844" s="196" t="s">
        <v>276</v>
      </c>
      <c r="B844" s="197"/>
      <c r="C844" s="179" t="s">
        <v>285</v>
      </c>
      <c r="D844" s="179" t="s">
        <v>274</v>
      </c>
      <c r="E844" s="168">
        <v>8300000</v>
      </c>
      <c r="F844" s="168">
        <v>8300000</v>
      </c>
      <c r="G844" s="198">
        <v>8300000</v>
      </c>
      <c r="H844" s="199"/>
    </row>
    <row r="845" spans="1:8" ht="15" customHeight="1" x14ac:dyDescent="0.25">
      <c r="A845" s="196" t="s">
        <v>485</v>
      </c>
      <c r="B845" s="197"/>
      <c r="C845" s="179" t="s">
        <v>483</v>
      </c>
      <c r="D845" s="180"/>
      <c r="E845" s="168">
        <v>234493480.78999999</v>
      </c>
      <c r="F845" s="168">
        <v>61598518.640000001</v>
      </c>
      <c r="G845" s="198">
        <v>1057355970.74</v>
      </c>
      <c r="H845" s="199"/>
    </row>
    <row r="846" spans="1:8" ht="15" customHeight="1" x14ac:dyDescent="0.25">
      <c r="A846" s="196" t="s">
        <v>221</v>
      </c>
      <c r="B846" s="197"/>
      <c r="C846" s="179" t="s">
        <v>483</v>
      </c>
      <c r="D846" s="179" t="s">
        <v>64</v>
      </c>
      <c r="E846" s="168">
        <v>234493480.78999999</v>
      </c>
      <c r="F846" s="168">
        <v>61598518.640000001</v>
      </c>
      <c r="G846" s="198">
        <v>1057355970.74</v>
      </c>
      <c r="H846" s="199"/>
    </row>
    <row r="847" spans="1:8" ht="15" customHeight="1" x14ac:dyDescent="0.25">
      <c r="A847" s="196" t="s">
        <v>500</v>
      </c>
      <c r="B847" s="197"/>
      <c r="C847" s="179" t="s">
        <v>483</v>
      </c>
      <c r="D847" s="179" t="s">
        <v>498</v>
      </c>
      <c r="E847" s="168">
        <v>51917700</v>
      </c>
      <c r="F847" s="168">
        <v>12208700</v>
      </c>
      <c r="G847" s="198">
        <v>2500000</v>
      </c>
      <c r="H847" s="199"/>
    </row>
    <row r="848" spans="1:8" ht="15" customHeight="1" thickBot="1" x14ac:dyDescent="0.3">
      <c r="A848" s="196" t="s">
        <v>484</v>
      </c>
      <c r="B848" s="197"/>
      <c r="C848" s="179" t="s">
        <v>483</v>
      </c>
      <c r="D848" s="179" t="s">
        <v>482</v>
      </c>
      <c r="E848" s="168">
        <v>182575780.78999999</v>
      </c>
      <c r="F848" s="168">
        <v>49389818.640000001</v>
      </c>
      <c r="G848" s="198">
        <v>1054855970.74</v>
      </c>
      <c r="H848" s="199"/>
    </row>
    <row r="849" spans="1:8" ht="15" customHeight="1" thickBot="1" x14ac:dyDescent="0.3">
      <c r="A849" s="295" t="s">
        <v>536</v>
      </c>
      <c r="B849" s="296"/>
      <c r="C849" s="297"/>
      <c r="D849" s="298"/>
      <c r="E849" s="173">
        <v>325943843.19999999</v>
      </c>
      <c r="F849" s="173">
        <v>153048881.05000001</v>
      </c>
      <c r="G849" s="223">
        <v>1148806333.1500001</v>
      </c>
      <c r="H849" s="224"/>
    </row>
    <row r="850" spans="1:8" ht="15" customHeight="1" thickBot="1" x14ac:dyDescent="0.3">
      <c r="A850" s="295" t="s">
        <v>535</v>
      </c>
      <c r="B850" s="296"/>
      <c r="C850" s="297"/>
      <c r="D850" s="298"/>
      <c r="E850" s="173">
        <v>18225090533.5</v>
      </c>
      <c r="F850" s="173">
        <v>17866947787.950001</v>
      </c>
      <c r="G850" s="223">
        <v>14742509576.85</v>
      </c>
      <c r="H850" s="224"/>
    </row>
    <row r="851" spans="1:8" ht="15" customHeight="1" thickBot="1" x14ac:dyDescent="0.3">
      <c r="A851" s="295" t="s">
        <v>89</v>
      </c>
      <c r="B851" s="296"/>
      <c r="C851" s="297"/>
      <c r="D851" s="298"/>
      <c r="E851" s="173">
        <v>18551034376.700001</v>
      </c>
      <c r="F851" s="173">
        <v>18019996669</v>
      </c>
      <c r="G851" s="223">
        <v>15891315910</v>
      </c>
      <c r="H851" s="224"/>
    </row>
    <row r="852" spans="1:8" x14ac:dyDescent="0.25">
      <c r="A852" s="181"/>
      <c r="B852" s="181"/>
      <c r="C852" s="181"/>
      <c r="D852" s="181"/>
      <c r="E852" s="181"/>
      <c r="F852" s="181"/>
      <c r="G852" s="181"/>
      <c r="H852" s="142"/>
    </row>
  </sheetData>
  <mergeCells count="1696"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1:H1"/>
    <mergeCell ref="A2:H2"/>
    <mergeCell ref="A3:H3"/>
    <mergeCell ref="A849:D849"/>
    <mergeCell ref="G849:H849"/>
    <mergeCell ref="A850:D850"/>
    <mergeCell ref="G850:H850"/>
    <mergeCell ref="A851:D851"/>
    <mergeCell ref="G851:H851"/>
    <mergeCell ref="A846:B846"/>
    <mergeCell ref="G846:H846"/>
    <mergeCell ref="A847:B847"/>
    <mergeCell ref="G847:H847"/>
    <mergeCell ref="A848:B848"/>
    <mergeCell ref="G848:H848"/>
    <mergeCell ref="A843:B843"/>
    <mergeCell ref="G843:H843"/>
    <mergeCell ref="A844:B844"/>
    <mergeCell ref="G844:H844"/>
    <mergeCell ref="A845:B845"/>
    <mergeCell ref="G845:H845"/>
    <mergeCell ref="A840:B840"/>
    <mergeCell ref="G840:H840"/>
    <mergeCell ref="A841:B841"/>
    <mergeCell ref="G841:H841"/>
    <mergeCell ref="A842:B842"/>
    <mergeCell ref="G842:H842"/>
    <mergeCell ref="A837:B837"/>
    <mergeCell ref="G837:H837"/>
    <mergeCell ref="A838:B838"/>
    <mergeCell ref="G838:H838"/>
    <mergeCell ref="A839:B839"/>
  </mergeCells>
  <pageMargins left="0.78740157480314965" right="0.39370078740157483" top="0.78740157480314965" bottom="0.78740157480314965" header="0.31496062992125984" footer="0.31496062992125984"/>
  <pageSetup paperSize="9" scale="83" firstPageNumber="112" fitToHeight="0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I28" sqref="I28"/>
    </sheetView>
  </sheetViews>
  <sheetFormatPr defaultColWidth="9.140625" defaultRowHeight="14.25" x14ac:dyDescent="0.2"/>
  <cols>
    <col min="1" max="1" width="4.42578125" style="92" customWidth="1"/>
    <col min="2" max="2" width="9.140625" style="92" hidden="1" customWidth="1"/>
    <col min="3" max="3" width="12.28515625" style="92" customWidth="1"/>
    <col min="4" max="4" width="16.5703125" style="92" customWidth="1"/>
    <col min="5" max="5" width="2.7109375" style="92" customWidth="1"/>
    <col min="6" max="6" width="6.5703125" style="92" customWidth="1"/>
    <col min="7" max="7" width="6.42578125" style="92" customWidth="1"/>
    <col min="8" max="8" width="6" style="92" customWidth="1"/>
    <col min="9" max="9" width="6.42578125" style="92" customWidth="1"/>
    <col min="10" max="10" width="10.7109375" style="92" customWidth="1"/>
    <col min="11" max="11" width="14.5703125" style="92" customWidth="1"/>
    <col min="12" max="12" width="14.140625" style="92" customWidth="1"/>
    <col min="13" max="13" width="9.140625" style="92" customWidth="1"/>
    <col min="14" max="16384" width="9.140625" style="31"/>
  </cols>
  <sheetData>
    <row r="1" spans="1:15" x14ac:dyDescent="0.2">
      <c r="G1" s="31"/>
      <c r="H1" s="31"/>
      <c r="I1" s="306" t="s">
        <v>0</v>
      </c>
      <c r="J1" s="307"/>
      <c r="K1" s="307"/>
      <c r="L1" s="307"/>
    </row>
    <row r="2" spans="1:15" x14ac:dyDescent="0.2">
      <c r="G2" s="31"/>
      <c r="H2" s="31"/>
      <c r="I2" s="306" t="s">
        <v>1</v>
      </c>
      <c r="J2" s="307"/>
      <c r="K2" s="307"/>
      <c r="L2" s="307"/>
    </row>
    <row r="3" spans="1:15" x14ac:dyDescent="0.2">
      <c r="G3" s="308" t="s">
        <v>709</v>
      </c>
      <c r="H3" s="309"/>
      <c r="I3" s="309"/>
      <c r="J3" s="309"/>
      <c r="K3" s="309"/>
      <c r="L3" s="309"/>
    </row>
    <row r="5" spans="1:15" ht="15.75" x14ac:dyDescent="0.25">
      <c r="A5" s="310" t="s">
        <v>697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1:15" ht="15.75" x14ac:dyDescent="0.25">
      <c r="A6" s="310" t="s">
        <v>829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</row>
    <row r="8" spans="1:15" ht="15" x14ac:dyDescent="0.25">
      <c r="A8" s="311" t="s">
        <v>698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</row>
    <row r="9" spans="1:15" ht="11.25" customHeight="1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5" ht="29.25" customHeight="1" thickBot="1" x14ac:dyDescent="0.3">
      <c r="A10" s="312" t="s">
        <v>699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</row>
    <row r="11" spans="1:15" x14ac:dyDescent="0.2">
      <c r="A11" s="313" t="s">
        <v>700</v>
      </c>
      <c r="C11" s="315" t="s">
        <v>701</v>
      </c>
      <c r="D11" s="316"/>
      <c r="E11" s="316"/>
      <c r="F11" s="316"/>
      <c r="G11" s="316"/>
      <c r="H11" s="316"/>
      <c r="I11" s="316"/>
      <c r="J11" s="316"/>
      <c r="K11" s="313" t="s">
        <v>830</v>
      </c>
      <c r="L11" s="313" t="s">
        <v>702</v>
      </c>
    </row>
    <row r="12" spans="1:15" ht="89.25" customHeight="1" thickBot="1" x14ac:dyDescent="0.25">
      <c r="A12" s="314"/>
      <c r="C12" s="317"/>
      <c r="D12" s="318"/>
      <c r="E12" s="318"/>
      <c r="F12" s="318"/>
      <c r="G12" s="318"/>
      <c r="H12" s="318"/>
      <c r="I12" s="318"/>
      <c r="J12" s="318"/>
      <c r="K12" s="314"/>
      <c r="L12" s="314"/>
    </row>
    <row r="13" spans="1:15" ht="33" customHeight="1" thickBot="1" x14ac:dyDescent="0.25">
      <c r="A13" s="93" t="s">
        <v>703</v>
      </c>
      <c r="B13" s="94"/>
      <c r="C13" s="303" t="s">
        <v>704</v>
      </c>
      <c r="D13" s="304"/>
      <c r="E13" s="304"/>
      <c r="F13" s="304"/>
      <c r="G13" s="304"/>
      <c r="H13" s="304"/>
      <c r="I13" s="304"/>
      <c r="J13" s="305"/>
      <c r="K13" s="132">
        <v>760000</v>
      </c>
      <c r="L13" s="93" t="s">
        <v>831</v>
      </c>
      <c r="O13" s="95"/>
    </row>
    <row r="14" spans="1:15" ht="15.75" customHeight="1" thickBot="1" x14ac:dyDescent="0.25">
      <c r="A14" s="96"/>
      <c r="B14" s="97"/>
      <c r="C14" s="329" t="s">
        <v>832</v>
      </c>
      <c r="D14" s="330"/>
      <c r="E14" s="330"/>
      <c r="F14" s="330"/>
      <c r="G14" s="330"/>
      <c r="H14" s="330"/>
      <c r="I14" s="330"/>
      <c r="J14" s="331"/>
      <c r="K14" s="98">
        <f>K13</f>
        <v>760000</v>
      </c>
      <c r="L14" s="96"/>
    </row>
    <row r="15" spans="1:15" x14ac:dyDescent="0.2">
      <c r="C15" s="99"/>
      <c r="D15" s="99"/>
      <c r="E15" s="99"/>
      <c r="F15" s="99"/>
      <c r="G15" s="99"/>
      <c r="H15" s="99"/>
      <c r="I15" s="99"/>
      <c r="J15" s="100"/>
      <c r="K15" s="101"/>
      <c r="L15" s="101"/>
    </row>
    <row r="16" spans="1:15" ht="15.75" thickBot="1" x14ac:dyDescent="0.3">
      <c r="A16" s="311" t="s">
        <v>705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</row>
    <row r="17" spans="1:15" ht="12.95" customHeight="1" x14ac:dyDescent="0.2">
      <c r="A17" s="313" t="s">
        <v>700</v>
      </c>
      <c r="B17" s="130" t="s">
        <v>701</v>
      </c>
      <c r="C17" s="332" t="s">
        <v>701</v>
      </c>
      <c r="D17" s="333"/>
      <c r="E17" s="333"/>
      <c r="F17" s="333"/>
      <c r="G17" s="333"/>
      <c r="H17" s="333"/>
      <c r="I17" s="333"/>
      <c r="J17" s="334"/>
      <c r="K17" s="332" t="s">
        <v>833</v>
      </c>
      <c r="L17" s="334"/>
    </row>
    <row r="18" spans="1:15" ht="33.200000000000003" customHeight="1" thickBot="1" x14ac:dyDescent="0.25">
      <c r="A18" s="314"/>
      <c r="B18" s="131"/>
      <c r="C18" s="335"/>
      <c r="D18" s="336"/>
      <c r="E18" s="336"/>
      <c r="F18" s="336"/>
      <c r="G18" s="336"/>
      <c r="H18" s="336"/>
      <c r="I18" s="336"/>
      <c r="J18" s="337"/>
      <c r="K18" s="335"/>
      <c r="L18" s="337"/>
    </row>
    <row r="19" spans="1:15" ht="43.5" customHeight="1" thickBot="1" x14ac:dyDescent="0.25">
      <c r="A19" s="93">
        <v>1</v>
      </c>
      <c r="B19" s="127" t="s">
        <v>706</v>
      </c>
      <c r="C19" s="303" t="s">
        <v>704</v>
      </c>
      <c r="D19" s="304"/>
      <c r="E19" s="304"/>
      <c r="F19" s="304"/>
      <c r="G19" s="304"/>
      <c r="H19" s="304"/>
      <c r="I19" s="304"/>
      <c r="J19" s="305"/>
      <c r="K19" s="338">
        <v>0</v>
      </c>
      <c r="L19" s="339"/>
      <c r="O19" s="95"/>
    </row>
    <row r="20" spans="1:15" ht="43.5" customHeight="1" thickBot="1" x14ac:dyDescent="0.25">
      <c r="A20" s="93">
        <v>2</v>
      </c>
      <c r="B20" s="127"/>
      <c r="C20" s="319" t="s">
        <v>707</v>
      </c>
      <c r="D20" s="320"/>
      <c r="E20" s="320"/>
      <c r="F20" s="320"/>
      <c r="G20" s="320"/>
      <c r="H20" s="320"/>
      <c r="I20" s="320"/>
      <c r="J20" s="321"/>
      <c r="K20" s="322">
        <v>74250</v>
      </c>
      <c r="L20" s="323"/>
      <c r="O20" s="95"/>
    </row>
    <row r="21" spans="1:15" ht="15.75" customHeight="1" thickBot="1" x14ac:dyDescent="0.25">
      <c r="A21" s="96"/>
      <c r="B21" s="129" t="s">
        <v>89</v>
      </c>
      <c r="C21" s="324" t="s">
        <v>708</v>
      </c>
      <c r="D21" s="325"/>
      <c r="E21" s="325"/>
      <c r="F21" s="325"/>
      <c r="G21" s="325"/>
      <c r="H21" s="325"/>
      <c r="I21" s="325"/>
      <c r="J21" s="326"/>
      <c r="K21" s="327">
        <f>K20+K19</f>
        <v>74250</v>
      </c>
      <c r="L21" s="328"/>
    </row>
  </sheetData>
  <mergeCells count="23">
    <mergeCell ref="C20:J20"/>
    <mergeCell ref="K20:L20"/>
    <mergeCell ref="C21:J21"/>
    <mergeCell ref="K21:L21"/>
    <mergeCell ref="C14:J14"/>
    <mergeCell ref="A16:L16"/>
    <mergeCell ref="A17:A18"/>
    <mergeCell ref="C17:J18"/>
    <mergeCell ref="K17:L18"/>
    <mergeCell ref="C19:J19"/>
    <mergeCell ref="K19:L19"/>
    <mergeCell ref="C13:J13"/>
    <mergeCell ref="I1:L1"/>
    <mergeCell ref="I2:L2"/>
    <mergeCell ref="G3:L3"/>
    <mergeCell ref="A5:L5"/>
    <mergeCell ref="A6:L6"/>
    <mergeCell ref="A8:L8"/>
    <mergeCell ref="A10:L10"/>
    <mergeCell ref="A11:A12"/>
    <mergeCell ref="C11:J12"/>
    <mergeCell ref="K11:K12"/>
    <mergeCell ref="L11:L12"/>
  </mergeCells>
  <pageMargins left="0.78740157480314965" right="0.39370078740157483" top="0.78740157480314965" bottom="0.78740157480314965" header="0" footer="0"/>
  <pageSetup paperSize="9" firstPageNumber="136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0" zoomScaleNormal="80" workbookViewId="0">
      <selection activeCell="L13" sqref="L13"/>
    </sheetView>
  </sheetViews>
  <sheetFormatPr defaultColWidth="9.140625" defaultRowHeight="14.25" x14ac:dyDescent="0.2"/>
  <cols>
    <col min="1" max="1" width="6.28515625" style="92" customWidth="1"/>
    <col min="2" max="2" width="9.140625" style="92" hidden="1" customWidth="1"/>
    <col min="3" max="3" width="12.28515625" style="92" customWidth="1"/>
    <col min="4" max="4" width="16.5703125" style="92" customWidth="1"/>
    <col min="5" max="5" width="2.7109375" style="92" customWidth="1"/>
    <col min="6" max="6" width="6.5703125" style="92" customWidth="1"/>
    <col min="7" max="7" width="10.28515625" style="92" customWidth="1"/>
    <col min="8" max="8" width="2.85546875" style="92" hidden="1" customWidth="1"/>
    <col min="9" max="9" width="6.42578125" style="92" hidden="1" customWidth="1"/>
    <col min="10" max="10" width="6.7109375" style="92" hidden="1" customWidth="1"/>
    <col min="11" max="11" width="16" style="92" customWidth="1"/>
    <col min="12" max="12" width="16.7109375" style="92" customWidth="1"/>
    <col min="13" max="13" width="15" style="92" customWidth="1"/>
    <col min="14" max="14" width="15.140625" style="31" customWidth="1"/>
    <col min="15" max="249" width="9.140625" style="31"/>
    <col min="250" max="250" width="3.7109375" style="31" customWidth="1"/>
    <col min="251" max="251" width="0" style="31" hidden="1" customWidth="1"/>
    <col min="252" max="252" width="12.28515625" style="31" customWidth="1"/>
    <col min="253" max="253" width="16.5703125" style="31" customWidth="1"/>
    <col min="254" max="254" width="2.7109375" style="31" customWidth="1"/>
    <col min="255" max="255" width="6.5703125" style="31" customWidth="1"/>
    <col min="256" max="256" width="6.42578125" style="31" customWidth="1"/>
    <col min="257" max="259" width="0" style="31" hidden="1" customWidth="1"/>
    <col min="260" max="260" width="14.5703125" style="31" customWidth="1"/>
    <col min="261" max="261" width="14.140625" style="31" customWidth="1"/>
    <col min="262" max="262" width="15" style="31" customWidth="1"/>
    <col min="263" max="263" width="12.7109375" style="31" customWidth="1"/>
    <col min="264" max="505" width="9.140625" style="31"/>
    <col min="506" max="506" width="3.7109375" style="31" customWidth="1"/>
    <col min="507" max="507" width="0" style="31" hidden="1" customWidth="1"/>
    <col min="508" max="508" width="12.28515625" style="31" customWidth="1"/>
    <col min="509" max="509" width="16.5703125" style="31" customWidth="1"/>
    <col min="510" max="510" width="2.7109375" style="31" customWidth="1"/>
    <col min="511" max="511" width="6.5703125" style="31" customWidth="1"/>
    <col min="512" max="512" width="6.42578125" style="31" customWidth="1"/>
    <col min="513" max="515" width="0" style="31" hidden="1" customWidth="1"/>
    <col min="516" max="516" width="14.5703125" style="31" customWidth="1"/>
    <col min="517" max="517" width="14.140625" style="31" customWidth="1"/>
    <col min="518" max="518" width="15" style="31" customWidth="1"/>
    <col min="519" max="519" width="12.7109375" style="31" customWidth="1"/>
    <col min="520" max="761" width="9.140625" style="31"/>
    <col min="762" max="762" width="3.7109375" style="31" customWidth="1"/>
    <col min="763" max="763" width="0" style="31" hidden="1" customWidth="1"/>
    <col min="764" max="764" width="12.28515625" style="31" customWidth="1"/>
    <col min="765" max="765" width="16.5703125" style="31" customWidth="1"/>
    <col min="766" max="766" width="2.7109375" style="31" customWidth="1"/>
    <col min="767" max="767" width="6.5703125" style="31" customWidth="1"/>
    <col min="768" max="768" width="6.42578125" style="31" customWidth="1"/>
    <col min="769" max="771" width="0" style="31" hidden="1" customWidth="1"/>
    <col min="772" max="772" width="14.5703125" style="31" customWidth="1"/>
    <col min="773" max="773" width="14.140625" style="31" customWidth="1"/>
    <col min="774" max="774" width="15" style="31" customWidth="1"/>
    <col min="775" max="775" width="12.7109375" style="31" customWidth="1"/>
    <col min="776" max="1017" width="9.140625" style="31"/>
    <col min="1018" max="1018" width="3.7109375" style="31" customWidth="1"/>
    <col min="1019" max="1019" width="0" style="31" hidden="1" customWidth="1"/>
    <col min="1020" max="1020" width="12.28515625" style="31" customWidth="1"/>
    <col min="1021" max="1021" width="16.5703125" style="31" customWidth="1"/>
    <col min="1022" max="1022" width="2.7109375" style="31" customWidth="1"/>
    <col min="1023" max="1023" width="6.5703125" style="31" customWidth="1"/>
    <col min="1024" max="1024" width="6.42578125" style="31" customWidth="1"/>
    <col min="1025" max="1027" width="0" style="31" hidden="1" customWidth="1"/>
    <col min="1028" max="1028" width="14.5703125" style="31" customWidth="1"/>
    <col min="1029" max="1029" width="14.140625" style="31" customWidth="1"/>
    <col min="1030" max="1030" width="15" style="31" customWidth="1"/>
    <col min="1031" max="1031" width="12.7109375" style="31" customWidth="1"/>
    <col min="1032" max="1273" width="9.140625" style="31"/>
    <col min="1274" max="1274" width="3.7109375" style="31" customWidth="1"/>
    <col min="1275" max="1275" width="0" style="31" hidden="1" customWidth="1"/>
    <col min="1276" max="1276" width="12.28515625" style="31" customWidth="1"/>
    <col min="1277" max="1277" width="16.5703125" style="31" customWidth="1"/>
    <col min="1278" max="1278" width="2.7109375" style="31" customWidth="1"/>
    <col min="1279" max="1279" width="6.5703125" style="31" customWidth="1"/>
    <col min="1280" max="1280" width="6.42578125" style="31" customWidth="1"/>
    <col min="1281" max="1283" width="0" style="31" hidden="1" customWidth="1"/>
    <col min="1284" max="1284" width="14.5703125" style="31" customWidth="1"/>
    <col min="1285" max="1285" width="14.140625" style="31" customWidth="1"/>
    <col min="1286" max="1286" width="15" style="31" customWidth="1"/>
    <col min="1287" max="1287" width="12.7109375" style="31" customWidth="1"/>
    <col min="1288" max="1529" width="9.140625" style="31"/>
    <col min="1530" max="1530" width="3.7109375" style="31" customWidth="1"/>
    <col min="1531" max="1531" width="0" style="31" hidden="1" customWidth="1"/>
    <col min="1532" max="1532" width="12.28515625" style="31" customWidth="1"/>
    <col min="1533" max="1533" width="16.5703125" style="31" customWidth="1"/>
    <col min="1534" max="1534" width="2.7109375" style="31" customWidth="1"/>
    <col min="1535" max="1535" width="6.5703125" style="31" customWidth="1"/>
    <col min="1536" max="1536" width="6.42578125" style="31" customWidth="1"/>
    <col min="1537" max="1539" width="0" style="31" hidden="1" customWidth="1"/>
    <col min="1540" max="1540" width="14.5703125" style="31" customWidth="1"/>
    <col min="1541" max="1541" width="14.140625" style="31" customWidth="1"/>
    <col min="1542" max="1542" width="15" style="31" customWidth="1"/>
    <col min="1543" max="1543" width="12.7109375" style="31" customWidth="1"/>
    <col min="1544" max="1785" width="9.140625" style="31"/>
    <col min="1786" max="1786" width="3.7109375" style="31" customWidth="1"/>
    <col min="1787" max="1787" width="0" style="31" hidden="1" customWidth="1"/>
    <col min="1788" max="1788" width="12.28515625" style="31" customWidth="1"/>
    <col min="1789" max="1789" width="16.5703125" style="31" customWidth="1"/>
    <col min="1790" max="1790" width="2.7109375" style="31" customWidth="1"/>
    <col min="1791" max="1791" width="6.5703125" style="31" customWidth="1"/>
    <col min="1792" max="1792" width="6.42578125" style="31" customWidth="1"/>
    <col min="1793" max="1795" width="0" style="31" hidden="1" customWidth="1"/>
    <col min="1796" max="1796" width="14.5703125" style="31" customWidth="1"/>
    <col min="1797" max="1797" width="14.140625" style="31" customWidth="1"/>
    <col min="1798" max="1798" width="15" style="31" customWidth="1"/>
    <col min="1799" max="1799" width="12.7109375" style="31" customWidth="1"/>
    <col min="1800" max="2041" width="9.140625" style="31"/>
    <col min="2042" max="2042" width="3.7109375" style="31" customWidth="1"/>
    <col min="2043" max="2043" width="0" style="31" hidden="1" customWidth="1"/>
    <col min="2044" max="2044" width="12.28515625" style="31" customWidth="1"/>
    <col min="2045" max="2045" width="16.5703125" style="31" customWidth="1"/>
    <col min="2046" max="2046" width="2.7109375" style="31" customWidth="1"/>
    <col min="2047" max="2047" width="6.5703125" style="31" customWidth="1"/>
    <col min="2048" max="2048" width="6.42578125" style="31" customWidth="1"/>
    <col min="2049" max="2051" width="0" style="31" hidden="1" customWidth="1"/>
    <col min="2052" max="2052" width="14.5703125" style="31" customWidth="1"/>
    <col min="2053" max="2053" width="14.140625" style="31" customWidth="1"/>
    <col min="2054" max="2054" width="15" style="31" customWidth="1"/>
    <col min="2055" max="2055" width="12.7109375" style="31" customWidth="1"/>
    <col min="2056" max="2297" width="9.140625" style="31"/>
    <col min="2298" max="2298" width="3.7109375" style="31" customWidth="1"/>
    <col min="2299" max="2299" width="0" style="31" hidden="1" customWidth="1"/>
    <col min="2300" max="2300" width="12.28515625" style="31" customWidth="1"/>
    <col min="2301" max="2301" width="16.5703125" style="31" customWidth="1"/>
    <col min="2302" max="2302" width="2.7109375" style="31" customWidth="1"/>
    <col min="2303" max="2303" width="6.5703125" style="31" customWidth="1"/>
    <col min="2304" max="2304" width="6.42578125" style="31" customWidth="1"/>
    <col min="2305" max="2307" width="0" style="31" hidden="1" customWidth="1"/>
    <col min="2308" max="2308" width="14.5703125" style="31" customWidth="1"/>
    <col min="2309" max="2309" width="14.140625" style="31" customWidth="1"/>
    <col min="2310" max="2310" width="15" style="31" customWidth="1"/>
    <col min="2311" max="2311" width="12.7109375" style="31" customWidth="1"/>
    <col min="2312" max="2553" width="9.140625" style="31"/>
    <col min="2554" max="2554" width="3.7109375" style="31" customWidth="1"/>
    <col min="2555" max="2555" width="0" style="31" hidden="1" customWidth="1"/>
    <col min="2556" max="2556" width="12.28515625" style="31" customWidth="1"/>
    <col min="2557" max="2557" width="16.5703125" style="31" customWidth="1"/>
    <col min="2558" max="2558" width="2.7109375" style="31" customWidth="1"/>
    <col min="2559" max="2559" width="6.5703125" style="31" customWidth="1"/>
    <col min="2560" max="2560" width="6.42578125" style="31" customWidth="1"/>
    <col min="2561" max="2563" width="0" style="31" hidden="1" customWidth="1"/>
    <col min="2564" max="2564" width="14.5703125" style="31" customWidth="1"/>
    <col min="2565" max="2565" width="14.140625" style="31" customWidth="1"/>
    <col min="2566" max="2566" width="15" style="31" customWidth="1"/>
    <col min="2567" max="2567" width="12.7109375" style="31" customWidth="1"/>
    <col min="2568" max="2809" width="9.140625" style="31"/>
    <col min="2810" max="2810" width="3.7109375" style="31" customWidth="1"/>
    <col min="2811" max="2811" width="0" style="31" hidden="1" customWidth="1"/>
    <col min="2812" max="2812" width="12.28515625" style="31" customWidth="1"/>
    <col min="2813" max="2813" width="16.5703125" style="31" customWidth="1"/>
    <col min="2814" max="2814" width="2.7109375" style="31" customWidth="1"/>
    <col min="2815" max="2815" width="6.5703125" style="31" customWidth="1"/>
    <col min="2816" max="2816" width="6.42578125" style="31" customWidth="1"/>
    <col min="2817" max="2819" width="0" style="31" hidden="1" customWidth="1"/>
    <col min="2820" max="2820" width="14.5703125" style="31" customWidth="1"/>
    <col min="2821" max="2821" width="14.140625" style="31" customWidth="1"/>
    <col min="2822" max="2822" width="15" style="31" customWidth="1"/>
    <col min="2823" max="2823" width="12.7109375" style="31" customWidth="1"/>
    <col min="2824" max="3065" width="9.140625" style="31"/>
    <col min="3066" max="3066" width="3.7109375" style="31" customWidth="1"/>
    <col min="3067" max="3067" width="0" style="31" hidden="1" customWidth="1"/>
    <col min="3068" max="3068" width="12.28515625" style="31" customWidth="1"/>
    <col min="3069" max="3069" width="16.5703125" style="31" customWidth="1"/>
    <col min="3070" max="3070" width="2.7109375" style="31" customWidth="1"/>
    <col min="3071" max="3071" width="6.5703125" style="31" customWidth="1"/>
    <col min="3072" max="3072" width="6.42578125" style="31" customWidth="1"/>
    <col min="3073" max="3075" width="0" style="31" hidden="1" customWidth="1"/>
    <col min="3076" max="3076" width="14.5703125" style="31" customWidth="1"/>
    <col min="3077" max="3077" width="14.140625" style="31" customWidth="1"/>
    <col min="3078" max="3078" width="15" style="31" customWidth="1"/>
    <col min="3079" max="3079" width="12.7109375" style="31" customWidth="1"/>
    <col min="3080" max="3321" width="9.140625" style="31"/>
    <col min="3322" max="3322" width="3.7109375" style="31" customWidth="1"/>
    <col min="3323" max="3323" width="0" style="31" hidden="1" customWidth="1"/>
    <col min="3324" max="3324" width="12.28515625" style="31" customWidth="1"/>
    <col min="3325" max="3325" width="16.5703125" style="31" customWidth="1"/>
    <col min="3326" max="3326" width="2.7109375" style="31" customWidth="1"/>
    <col min="3327" max="3327" width="6.5703125" style="31" customWidth="1"/>
    <col min="3328" max="3328" width="6.42578125" style="31" customWidth="1"/>
    <col min="3329" max="3331" width="0" style="31" hidden="1" customWidth="1"/>
    <col min="3332" max="3332" width="14.5703125" style="31" customWidth="1"/>
    <col min="3333" max="3333" width="14.140625" style="31" customWidth="1"/>
    <col min="3334" max="3334" width="15" style="31" customWidth="1"/>
    <col min="3335" max="3335" width="12.7109375" style="31" customWidth="1"/>
    <col min="3336" max="3577" width="9.140625" style="31"/>
    <col min="3578" max="3578" width="3.7109375" style="31" customWidth="1"/>
    <col min="3579" max="3579" width="0" style="31" hidden="1" customWidth="1"/>
    <col min="3580" max="3580" width="12.28515625" style="31" customWidth="1"/>
    <col min="3581" max="3581" width="16.5703125" style="31" customWidth="1"/>
    <col min="3582" max="3582" width="2.7109375" style="31" customWidth="1"/>
    <col min="3583" max="3583" width="6.5703125" style="31" customWidth="1"/>
    <col min="3584" max="3584" width="6.42578125" style="31" customWidth="1"/>
    <col min="3585" max="3587" width="0" style="31" hidden="1" customWidth="1"/>
    <col min="3588" max="3588" width="14.5703125" style="31" customWidth="1"/>
    <col min="3589" max="3589" width="14.140625" style="31" customWidth="1"/>
    <col min="3590" max="3590" width="15" style="31" customWidth="1"/>
    <col min="3591" max="3591" width="12.7109375" style="31" customWidth="1"/>
    <col min="3592" max="3833" width="9.140625" style="31"/>
    <col min="3834" max="3834" width="3.7109375" style="31" customWidth="1"/>
    <col min="3835" max="3835" width="0" style="31" hidden="1" customWidth="1"/>
    <col min="3836" max="3836" width="12.28515625" style="31" customWidth="1"/>
    <col min="3837" max="3837" width="16.5703125" style="31" customWidth="1"/>
    <col min="3838" max="3838" width="2.7109375" style="31" customWidth="1"/>
    <col min="3839" max="3839" width="6.5703125" style="31" customWidth="1"/>
    <col min="3840" max="3840" width="6.42578125" style="31" customWidth="1"/>
    <col min="3841" max="3843" width="0" style="31" hidden="1" customWidth="1"/>
    <col min="3844" max="3844" width="14.5703125" style="31" customWidth="1"/>
    <col min="3845" max="3845" width="14.140625" style="31" customWidth="1"/>
    <col min="3846" max="3846" width="15" style="31" customWidth="1"/>
    <col min="3847" max="3847" width="12.7109375" style="31" customWidth="1"/>
    <col min="3848" max="4089" width="9.140625" style="31"/>
    <col min="4090" max="4090" width="3.7109375" style="31" customWidth="1"/>
    <col min="4091" max="4091" width="0" style="31" hidden="1" customWidth="1"/>
    <col min="4092" max="4092" width="12.28515625" style="31" customWidth="1"/>
    <col min="4093" max="4093" width="16.5703125" style="31" customWidth="1"/>
    <col min="4094" max="4094" width="2.7109375" style="31" customWidth="1"/>
    <col min="4095" max="4095" width="6.5703125" style="31" customWidth="1"/>
    <col min="4096" max="4096" width="6.42578125" style="31" customWidth="1"/>
    <col min="4097" max="4099" width="0" style="31" hidden="1" customWidth="1"/>
    <col min="4100" max="4100" width="14.5703125" style="31" customWidth="1"/>
    <col min="4101" max="4101" width="14.140625" style="31" customWidth="1"/>
    <col min="4102" max="4102" width="15" style="31" customWidth="1"/>
    <col min="4103" max="4103" width="12.7109375" style="31" customWidth="1"/>
    <col min="4104" max="4345" width="9.140625" style="31"/>
    <col min="4346" max="4346" width="3.7109375" style="31" customWidth="1"/>
    <col min="4347" max="4347" width="0" style="31" hidden="1" customWidth="1"/>
    <col min="4348" max="4348" width="12.28515625" style="31" customWidth="1"/>
    <col min="4349" max="4349" width="16.5703125" style="31" customWidth="1"/>
    <col min="4350" max="4350" width="2.7109375" style="31" customWidth="1"/>
    <col min="4351" max="4351" width="6.5703125" style="31" customWidth="1"/>
    <col min="4352" max="4352" width="6.42578125" style="31" customWidth="1"/>
    <col min="4353" max="4355" width="0" style="31" hidden="1" customWidth="1"/>
    <col min="4356" max="4356" width="14.5703125" style="31" customWidth="1"/>
    <col min="4357" max="4357" width="14.140625" style="31" customWidth="1"/>
    <col min="4358" max="4358" width="15" style="31" customWidth="1"/>
    <col min="4359" max="4359" width="12.7109375" style="31" customWidth="1"/>
    <col min="4360" max="4601" width="9.140625" style="31"/>
    <col min="4602" max="4602" width="3.7109375" style="31" customWidth="1"/>
    <col min="4603" max="4603" width="0" style="31" hidden="1" customWidth="1"/>
    <col min="4604" max="4604" width="12.28515625" style="31" customWidth="1"/>
    <col min="4605" max="4605" width="16.5703125" style="31" customWidth="1"/>
    <col min="4606" max="4606" width="2.7109375" style="31" customWidth="1"/>
    <col min="4607" max="4607" width="6.5703125" style="31" customWidth="1"/>
    <col min="4608" max="4608" width="6.42578125" style="31" customWidth="1"/>
    <col min="4609" max="4611" width="0" style="31" hidden="1" customWidth="1"/>
    <col min="4612" max="4612" width="14.5703125" style="31" customWidth="1"/>
    <col min="4613" max="4613" width="14.140625" style="31" customWidth="1"/>
    <col min="4614" max="4614" width="15" style="31" customWidth="1"/>
    <col min="4615" max="4615" width="12.7109375" style="31" customWidth="1"/>
    <col min="4616" max="4857" width="9.140625" style="31"/>
    <col min="4858" max="4858" width="3.7109375" style="31" customWidth="1"/>
    <col min="4859" max="4859" width="0" style="31" hidden="1" customWidth="1"/>
    <col min="4860" max="4860" width="12.28515625" style="31" customWidth="1"/>
    <col min="4861" max="4861" width="16.5703125" style="31" customWidth="1"/>
    <col min="4862" max="4862" width="2.7109375" style="31" customWidth="1"/>
    <col min="4863" max="4863" width="6.5703125" style="31" customWidth="1"/>
    <col min="4864" max="4864" width="6.42578125" style="31" customWidth="1"/>
    <col min="4865" max="4867" width="0" style="31" hidden="1" customWidth="1"/>
    <col min="4868" max="4868" width="14.5703125" style="31" customWidth="1"/>
    <col min="4869" max="4869" width="14.140625" style="31" customWidth="1"/>
    <col min="4870" max="4870" width="15" style="31" customWidth="1"/>
    <col min="4871" max="4871" width="12.7109375" style="31" customWidth="1"/>
    <col min="4872" max="5113" width="9.140625" style="31"/>
    <col min="5114" max="5114" width="3.7109375" style="31" customWidth="1"/>
    <col min="5115" max="5115" width="0" style="31" hidden="1" customWidth="1"/>
    <col min="5116" max="5116" width="12.28515625" style="31" customWidth="1"/>
    <col min="5117" max="5117" width="16.5703125" style="31" customWidth="1"/>
    <col min="5118" max="5118" width="2.7109375" style="31" customWidth="1"/>
    <col min="5119" max="5119" width="6.5703125" style="31" customWidth="1"/>
    <col min="5120" max="5120" width="6.42578125" style="31" customWidth="1"/>
    <col min="5121" max="5123" width="0" style="31" hidden="1" customWidth="1"/>
    <col min="5124" max="5124" width="14.5703125" style="31" customWidth="1"/>
    <col min="5125" max="5125" width="14.140625" style="31" customWidth="1"/>
    <col min="5126" max="5126" width="15" style="31" customWidth="1"/>
    <col min="5127" max="5127" width="12.7109375" style="31" customWidth="1"/>
    <col min="5128" max="5369" width="9.140625" style="31"/>
    <col min="5370" max="5370" width="3.7109375" style="31" customWidth="1"/>
    <col min="5371" max="5371" width="0" style="31" hidden="1" customWidth="1"/>
    <col min="5372" max="5372" width="12.28515625" style="31" customWidth="1"/>
    <col min="5373" max="5373" width="16.5703125" style="31" customWidth="1"/>
    <col min="5374" max="5374" width="2.7109375" style="31" customWidth="1"/>
    <col min="5375" max="5375" width="6.5703125" style="31" customWidth="1"/>
    <col min="5376" max="5376" width="6.42578125" style="31" customWidth="1"/>
    <col min="5377" max="5379" width="0" style="31" hidden="1" customWidth="1"/>
    <col min="5380" max="5380" width="14.5703125" style="31" customWidth="1"/>
    <col min="5381" max="5381" width="14.140625" style="31" customWidth="1"/>
    <col min="5382" max="5382" width="15" style="31" customWidth="1"/>
    <col min="5383" max="5383" width="12.7109375" style="31" customWidth="1"/>
    <col min="5384" max="5625" width="9.140625" style="31"/>
    <col min="5626" max="5626" width="3.7109375" style="31" customWidth="1"/>
    <col min="5627" max="5627" width="0" style="31" hidden="1" customWidth="1"/>
    <col min="5628" max="5628" width="12.28515625" style="31" customWidth="1"/>
    <col min="5629" max="5629" width="16.5703125" style="31" customWidth="1"/>
    <col min="5630" max="5630" width="2.7109375" style="31" customWidth="1"/>
    <col min="5631" max="5631" width="6.5703125" style="31" customWidth="1"/>
    <col min="5632" max="5632" width="6.42578125" style="31" customWidth="1"/>
    <col min="5633" max="5635" width="0" style="31" hidden="1" customWidth="1"/>
    <col min="5636" max="5636" width="14.5703125" style="31" customWidth="1"/>
    <col min="5637" max="5637" width="14.140625" style="31" customWidth="1"/>
    <col min="5638" max="5638" width="15" style="31" customWidth="1"/>
    <col min="5639" max="5639" width="12.7109375" style="31" customWidth="1"/>
    <col min="5640" max="5881" width="9.140625" style="31"/>
    <col min="5882" max="5882" width="3.7109375" style="31" customWidth="1"/>
    <col min="5883" max="5883" width="0" style="31" hidden="1" customWidth="1"/>
    <col min="5884" max="5884" width="12.28515625" style="31" customWidth="1"/>
    <col min="5885" max="5885" width="16.5703125" style="31" customWidth="1"/>
    <col min="5886" max="5886" width="2.7109375" style="31" customWidth="1"/>
    <col min="5887" max="5887" width="6.5703125" style="31" customWidth="1"/>
    <col min="5888" max="5888" width="6.42578125" style="31" customWidth="1"/>
    <col min="5889" max="5891" width="0" style="31" hidden="1" customWidth="1"/>
    <col min="5892" max="5892" width="14.5703125" style="31" customWidth="1"/>
    <col min="5893" max="5893" width="14.140625" style="31" customWidth="1"/>
    <col min="5894" max="5894" width="15" style="31" customWidth="1"/>
    <col min="5895" max="5895" width="12.7109375" style="31" customWidth="1"/>
    <col min="5896" max="6137" width="9.140625" style="31"/>
    <col min="6138" max="6138" width="3.7109375" style="31" customWidth="1"/>
    <col min="6139" max="6139" width="0" style="31" hidden="1" customWidth="1"/>
    <col min="6140" max="6140" width="12.28515625" style="31" customWidth="1"/>
    <col min="6141" max="6141" width="16.5703125" style="31" customWidth="1"/>
    <col min="6142" max="6142" width="2.7109375" style="31" customWidth="1"/>
    <col min="6143" max="6143" width="6.5703125" style="31" customWidth="1"/>
    <col min="6144" max="6144" width="6.42578125" style="31" customWidth="1"/>
    <col min="6145" max="6147" width="0" style="31" hidden="1" customWidth="1"/>
    <col min="6148" max="6148" width="14.5703125" style="31" customWidth="1"/>
    <col min="6149" max="6149" width="14.140625" style="31" customWidth="1"/>
    <col min="6150" max="6150" width="15" style="31" customWidth="1"/>
    <col min="6151" max="6151" width="12.7109375" style="31" customWidth="1"/>
    <col min="6152" max="6393" width="9.140625" style="31"/>
    <col min="6394" max="6394" width="3.7109375" style="31" customWidth="1"/>
    <col min="6395" max="6395" width="0" style="31" hidden="1" customWidth="1"/>
    <col min="6396" max="6396" width="12.28515625" style="31" customWidth="1"/>
    <col min="6397" max="6397" width="16.5703125" style="31" customWidth="1"/>
    <col min="6398" max="6398" width="2.7109375" style="31" customWidth="1"/>
    <col min="6399" max="6399" width="6.5703125" style="31" customWidth="1"/>
    <col min="6400" max="6400" width="6.42578125" style="31" customWidth="1"/>
    <col min="6401" max="6403" width="0" style="31" hidden="1" customWidth="1"/>
    <col min="6404" max="6404" width="14.5703125" style="31" customWidth="1"/>
    <col min="6405" max="6405" width="14.140625" style="31" customWidth="1"/>
    <col min="6406" max="6406" width="15" style="31" customWidth="1"/>
    <col min="6407" max="6407" width="12.7109375" style="31" customWidth="1"/>
    <col min="6408" max="6649" width="9.140625" style="31"/>
    <col min="6650" max="6650" width="3.7109375" style="31" customWidth="1"/>
    <col min="6651" max="6651" width="0" style="31" hidden="1" customWidth="1"/>
    <col min="6652" max="6652" width="12.28515625" style="31" customWidth="1"/>
    <col min="6653" max="6653" width="16.5703125" style="31" customWidth="1"/>
    <col min="6654" max="6654" width="2.7109375" style="31" customWidth="1"/>
    <col min="6655" max="6655" width="6.5703125" style="31" customWidth="1"/>
    <col min="6656" max="6656" width="6.42578125" style="31" customWidth="1"/>
    <col min="6657" max="6659" width="0" style="31" hidden="1" customWidth="1"/>
    <col min="6660" max="6660" width="14.5703125" style="31" customWidth="1"/>
    <col min="6661" max="6661" width="14.140625" style="31" customWidth="1"/>
    <col min="6662" max="6662" width="15" style="31" customWidth="1"/>
    <col min="6663" max="6663" width="12.7109375" style="31" customWidth="1"/>
    <col min="6664" max="6905" width="9.140625" style="31"/>
    <col min="6906" max="6906" width="3.7109375" style="31" customWidth="1"/>
    <col min="6907" max="6907" width="0" style="31" hidden="1" customWidth="1"/>
    <col min="6908" max="6908" width="12.28515625" style="31" customWidth="1"/>
    <col min="6909" max="6909" width="16.5703125" style="31" customWidth="1"/>
    <col min="6910" max="6910" width="2.7109375" style="31" customWidth="1"/>
    <col min="6911" max="6911" width="6.5703125" style="31" customWidth="1"/>
    <col min="6912" max="6912" width="6.42578125" style="31" customWidth="1"/>
    <col min="6913" max="6915" width="0" style="31" hidden="1" customWidth="1"/>
    <col min="6916" max="6916" width="14.5703125" style="31" customWidth="1"/>
    <col min="6917" max="6917" width="14.140625" style="31" customWidth="1"/>
    <col min="6918" max="6918" width="15" style="31" customWidth="1"/>
    <col min="6919" max="6919" width="12.7109375" style="31" customWidth="1"/>
    <col min="6920" max="7161" width="9.140625" style="31"/>
    <col min="7162" max="7162" width="3.7109375" style="31" customWidth="1"/>
    <col min="7163" max="7163" width="0" style="31" hidden="1" customWidth="1"/>
    <col min="7164" max="7164" width="12.28515625" style="31" customWidth="1"/>
    <col min="7165" max="7165" width="16.5703125" style="31" customWidth="1"/>
    <col min="7166" max="7166" width="2.7109375" style="31" customWidth="1"/>
    <col min="7167" max="7167" width="6.5703125" style="31" customWidth="1"/>
    <col min="7168" max="7168" width="6.42578125" style="31" customWidth="1"/>
    <col min="7169" max="7171" width="0" style="31" hidden="1" customWidth="1"/>
    <col min="7172" max="7172" width="14.5703125" style="31" customWidth="1"/>
    <col min="7173" max="7173" width="14.140625" style="31" customWidth="1"/>
    <col min="7174" max="7174" width="15" style="31" customWidth="1"/>
    <col min="7175" max="7175" width="12.7109375" style="31" customWidth="1"/>
    <col min="7176" max="7417" width="9.140625" style="31"/>
    <col min="7418" max="7418" width="3.7109375" style="31" customWidth="1"/>
    <col min="7419" max="7419" width="0" style="31" hidden="1" customWidth="1"/>
    <col min="7420" max="7420" width="12.28515625" style="31" customWidth="1"/>
    <col min="7421" max="7421" width="16.5703125" style="31" customWidth="1"/>
    <col min="7422" max="7422" width="2.7109375" style="31" customWidth="1"/>
    <col min="7423" max="7423" width="6.5703125" style="31" customWidth="1"/>
    <col min="7424" max="7424" width="6.42578125" style="31" customWidth="1"/>
    <col min="7425" max="7427" width="0" style="31" hidden="1" customWidth="1"/>
    <col min="7428" max="7428" width="14.5703125" style="31" customWidth="1"/>
    <col min="7429" max="7429" width="14.140625" style="31" customWidth="1"/>
    <col min="7430" max="7430" width="15" style="31" customWidth="1"/>
    <col min="7431" max="7431" width="12.7109375" style="31" customWidth="1"/>
    <col min="7432" max="7673" width="9.140625" style="31"/>
    <col min="7674" max="7674" width="3.7109375" style="31" customWidth="1"/>
    <col min="7675" max="7675" width="0" style="31" hidden="1" customWidth="1"/>
    <col min="7676" max="7676" width="12.28515625" style="31" customWidth="1"/>
    <col min="7677" max="7677" width="16.5703125" style="31" customWidth="1"/>
    <col min="7678" max="7678" width="2.7109375" style="31" customWidth="1"/>
    <col min="7679" max="7679" width="6.5703125" style="31" customWidth="1"/>
    <col min="7680" max="7680" width="6.42578125" style="31" customWidth="1"/>
    <col min="7681" max="7683" width="0" style="31" hidden="1" customWidth="1"/>
    <col min="7684" max="7684" width="14.5703125" style="31" customWidth="1"/>
    <col min="7685" max="7685" width="14.140625" style="31" customWidth="1"/>
    <col min="7686" max="7686" width="15" style="31" customWidth="1"/>
    <col min="7687" max="7687" width="12.7109375" style="31" customWidth="1"/>
    <col min="7688" max="7929" width="9.140625" style="31"/>
    <col min="7930" max="7930" width="3.7109375" style="31" customWidth="1"/>
    <col min="7931" max="7931" width="0" style="31" hidden="1" customWidth="1"/>
    <col min="7932" max="7932" width="12.28515625" style="31" customWidth="1"/>
    <col min="7933" max="7933" width="16.5703125" style="31" customWidth="1"/>
    <col min="7934" max="7934" width="2.7109375" style="31" customWidth="1"/>
    <col min="7935" max="7935" width="6.5703125" style="31" customWidth="1"/>
    <col min="7936" max="7936" width="6.42578125" style="31" customWidth="1"/>
    <col min="7937" max="7939" width="0" style="31" hidden="1" customWidth="1"/>
    <col min="7940" max="7940" width="14.5703125" style="31" customWidth="1"/>
    <col min="7941" max="7941" width="14.140625" style="31" customWidth="1"/>
    <col min="7942" max="7942" width="15" style="31" customWidth="1"/>
    <col min="7943" max="7943" width="12.7109375" style="31" customWidth="1"/>
    <col min="7944" max="8185" width="9.140625" style="31"/>
    <col min="8186" max="8186" width="3.7109375" style="31" customWidth="1"/>
    <col min="8187" max="8187" width="0" style="31" hidden="1" customWidth="1"/>
    <col min="8188" max="8188" width="12.28515625" style="31" customWidth="1"/>
    <col min="8189" max="8189" width="16.5703125" style="31" customWidth="1"/>
    <col min="8190" max="8190" width="2.7109375" style="31" customWidth="1"/>
    <col min="8191" max="8191" width="6.5703125" style="31" customWidth="1"/>
    <col min="8192" max="8192" width="6.42578125" style="31" customWidth="1"/>
    <col min="8193" max="8195" width="0" style="31" hidden="1" customWidth="1"/>
    <col min="8196" max="8196" width="14.5703125" style="31" customWidth="1"/>
    <col min="8197" max="8197" width="14.140625" style="31" customWidth="1"/>
    <col min="8198" max="8198" width="15" style="31" customWidth="1"/>
    <col min="8199" max="8199" width="12.7109375" style="31" customWidth="1"/>
    <col min="8200" max="8441" width="9.140625" style="31"/>
    <col min="8442" max="8442" width="3.7109375" style="31" customWidth="1"/>
    <col min="8443" max="8443" width="0" style="31" hidden="1" customWidth="1"/>
    <col min="8444" max="8444" width="12.28515625" style="31" customWidth="1"/>
    <col min="8445" max="8445" width="16.5703125" style="31" customWidth="1"/>
    <col min="8446" max="8446" width="2.7109375" style="31" customWidth="1"/>
    <col min="8447" max="8447" width="6.5703125" style="31" customWidth="1"/>
    <col min="8448" max="8448" width="6.42578125" style="31" customWidth="1"/>
    <col min="8449" max="8451" width="0" style="31" hidden="1" customWidth="1"/>
    <col min="8452" max="8452" width="14.5703125" style="31" customWidth="1"/>
    <col min="8453" max="8453" width="14.140625" style="31" customWidth="1"/>
    <col min="8454" max="8454" width="15" style="31" customWidth="1"/>
    <col min="8455" max="8455" width="12.7109375" style="31" customWidth="1"/>
    <col min="8456" max="8697" width="9.140625" style="31"/>
    <col min="8698" max="8698" width="3.7109375" style="31" customWidth="1"/>
    <col min="8699" max="8699" width="0" style="31" hidden="1" customWidth="1"/>
    <col min="8700" max="8700" width="12.28515625" style="31" customWidth="1"/>
    <col min="8701" max="8701" width="16.5703125" style="31" customWidth="1"/>
    <col min="8702" max="8702" width="2.7109375" style="31" customWidth="1"/>
    <col min="8703" max="8703" width="6.5703125" style="31" customWidth="1"/>
    <col min="8704" max="8704" width="6.42578125" style="31" customWidth="1"/>
    <col min="8705" max="8707" width="0" style="31" hidden="1" customWidth="1"/>
    <col min="8708" max="8708" width="14.5703125" style="31" customWidth="1"/>
    <col min="8709" max="8709" width="14.140625" style="31" customWidth="1"/>
    <col min="8710" max="8710" width="15" style="31" customWidth="1"/>
    <col min="8711" max="8711" width="12.7109375" style="31" customWidth="1"/>
    <col min="8712" max="8953" width="9.140625" style="31"/>
    <col min="8954" max="8954" width="3.7109375" style="31" customWidth="1"/>
    <col min="8955" max="8955" width="0" style="31" hidden="1" customWidth="1"/>
    <col min="8956" max="8956" width="12.28515625" style="31" customWidth="1"/>
    <col min="8957" max="8957" width="16.5703125" style="31" customWidth="1"/>
    <col min="8958" max="8958" width="2.7109375" style="31" customWidth="1"/>
    <col min="8959" max="8959" width="6.5703125" style="31" customWidth="1"/>
    <col min="8960" max="8960" width="6.42578125" style="31" customWidth="1"/>
    <col min="8961" max="8963" width="0" style="31" hidden="1" customWidth="1"/>
    <col min="8964" max="8964" width="14.5703125" style="31" customWidth="1"/>
    <col min="8965" max="8965" width="14.140625" style="31" customWidth="1"/>
    <col min="8966" max="8966" width="15" style="31" customWidth="1"/>
    <col min="8967" max="8967" width="12.7109375" style="31" customWidth="1"/>
    <col min="8968" max="9209" width="9.140625" style="31"/>
    <col min="9210" max="9210" width="3.7109375" style="31" customWidth="1"/>
    <col min="9211" max="9211" width="0" style="31" hidden="1" customWidth="1"/>
    <col min="9212" max="9212" width="12.28515625" style="31" customWidth="1"/>
    <col min="9213" max="9213" width="16.5703125" style="31" customWidth="1"/>
    <col min="9214" max="9214" width="2.7109375" style="31" customWidth="1"/>
    <col min="9215" max="9215" width="6.5703125" style="31" customWidth="1"/>
    <col min="9216" max="9216" width="6.42578125" style="31" customWidth="1"/>
    <col min="9217" max="9219" width="0" style="31" hidden="1" customWidth="1"/>
    <col min="9220" max="9220" width="14.5703125" style="31" customWidth="1"/>
    <col min="9221" max="9221" width="14.140625" style="31" customWidth="1"/>
    <col min="9222" max="9222" width="15" style="31" customWidth="1"/>
    <col min="9223" max="9223" width="12.7109375" style="31" customWidth="1"/>
    <col min="9224" max="9465" width="9.140625" style="31"/>
    <col min="9466" max="9466" width="3.7109375" style="31" customWidth="1"/>
    <col min="9467" max="9467" width="0" style="31" hidden="1" customWidth="1"/>
    <col min="9468" max="9468" width="12.28515625" style="31" customWidth="1"/>
    <col min="9469" max="9469" width="16.5703125" style="31" customWidth="1"/>
    <col min="9470" max="9470" width="2.7109375" style="31" customWidth="1"/>
    <col min="9471" max="9471" width="6.5703125" style="31" customWidth="1"/>
    <col min="9472" max="9472" width="6.42578125" style="31" customWidth="1"/>
    <col min="9473" max="9475" width="0" style="31" hidden="1" customWidth="1"/>
    <col min="9476" max="9476" width="14.5703125" style="31" customWidth="1"/>
    <col min="9477" max="9477" width="14.140625" style="31" customWidth="1"/>
    <col min="9478" max="9478" width="15" style="31" customWidth="1"/>
    <col min="9479" max="9479" width="12.7109375" style="31" customWidth="1"/>
    <col min="9480" max="9721" width="9.140625" style="31"/>
    <col min="9722" max="9722" width="3.7109375" style="31" customWidth="1"/>
    <col min="9723" max="9723" width="0" style="31" hidden="1" customWidth="1"/>
    <col min="9724" max="9724" width="12.28515625" style="31" customWidth="1"/>
    <col min="9725" max="9725" width="16.5703125" style="31" customWidth="1"/>
    <col min="9726" max="9726" width="2.7109375" style="31" customWidth="1"/>
    <col min="9727" max="9727" width="6.5703125" style="31" customWidth="1"/>
    <col min="9728" max="9728" width="6.42578125" style="31" customWidth="1"/>
    <col min="9729" max="9731" width="0" style="31" hidden="1" customWidth="1"/>
    <col min="9732" max="9732" width="14.5703125" style="31" customWidth="1"/>
    <col min="9733" max="9733" width="14.140625" style="31" customWidth="1"/>
    <col min="9734" max="9734" width="15" style="31" customWidth="1"/>
    <col min="9735" max="9735" width="12.7109375" style="31" customWidth="1"/>
    <col min="9736" max="9977" width="9.140625" style="31"/>
    <col min="9978" max="9978" width="3.7109375" style="31" customWidth="1"/>
    <col min="9979" max="9979" width="0" style="31" hidden="1" customWidth="1"/>
    <col min="9980" max="9980" width="12.28515625" style="31" customWidth="1"/>
    <col min="9981" max="9981" width="16.5703125" style="31" customWidth="1"/>
    <col min="9982" max="9982" width="2.7109375" style="31" customWidth="1"/>
    <col min="9983" max="9983" width="6.5703125" style="31" customWidth="1"/>
    <col min="9984" max="9984" width="6.42578125" style="31" customWidth="1"/>
    <col min="9985" max="9987" width="0" style="31" hidden="1" customWidth="1"/>
    <col min="9988" max="9988" width="14.5703125" style="31" customWidth="1"/>
    <col min="9989" max="9989" width="14.140625" style="31" customWidth="1"/>
    <col min="9990" max="9990" width="15" style="31" customWidth="1"/>
    <col min="9991" max="9991" width="12.7109375" style="31" customWidth="1"/>
    <col min="9992" max="10233" width="9.140625" style="31"/>
    <col min="10234" max="10234" width="3.7109375" style="31" customWidth="1"/>
    <col min="10235" max="10235" width="0" style="31" hidden="1" customWidth="1"/>
    <col min="10236" max="10236" width="12.28515625" style="31" customWidth="1"/>
    <col min="10237" max="10237" width="16.5703125" style="31" customWidth="1"/>
    <col min="10238" max="10238" width="2.7109375" style="31" customWidth="1"/>
    <col min="10239" max="10239" width="6.5703125" style="31" customWidth="1"/>
    <col min="10240" max="10240" width="6.42578125" style="31" customWidth="1"/>
    <col min="10241" max="10243" width="0" style="31" hidden="1" customWidth="1"/>
    <col min="10244" max="10244" width="14.5703125" style="31" customWidth="1"/>
    <col min="10245" max="10245" width="14.140625" style="31" customWidth="1"/>
    <col min="10246" max="10246" width="15" style="31" customWidth="1"/>
    <col min="10247" max="10247" width="12.7109375" style="31" customWidth="1"/>
    <col min="10248" max="10489" width="9.140625" style="31"/>
    <col min="10490" max="10490" width="3.7109375" style="31" customWidth="1"/>
    <col min="10491" max="10491" width="0" style="31" hidden="1" customWidth="1"/>
    <col min="10492" max="10492" width="12.28515625" style="31" customWidth="1"/>
    <col min="10493" max="10493" width="16.5703125" style="31" customWidth="1"/>
    <col min="10494" max="10494" width="2.7109375" style="31" customWidth="1"/>
    <col min="10495" max="10495" width="6.5703125" style="31" customWidth="1"/>
    <col min="10496" max="10496" width="6.42578125" style="31" customWidth="1"/>
    <col min="10497" max="10499" width="0" style="31" hidden="1" customWidth="1"/>
    <col min="10500" max="10500" width="14.5703125" style="31" customWidth="1"/>
    <col min="10501" max="10501" width="14.140625" style="31" customWidth="1"/>
    <col min="10502" max="10502" width="15" style="31" customWidth="1"/>
    <col min="10503" max="10503" width="12.7109375" style="31" customWidth="1"/>
    <col min="10504" max="10745" width="9.140625" style="31"/>
    <col min="10746" max="10746" width="3.7109375" style="31" customWidth="1"/>
    <col min="10747" max="10747" width="0" style="31" hidden="1" customWidth="1"/>
    <col min="10748" max="10748" width="12.28515625" style="31" customWidth="1"/>
    <col min="10749" max="10749" width="16.5703125" style="31" customWidth="1"/>
    <col min="10750" max="10750" width="2.7109375" style="31" customWidth="1"/>
    <col min="10751" max="10751" width="6.5703125" style="31" customWidth="1"/>
    <col min="10752" max="10752" width="6.42578125" style="31" customWidth="1"/>
    <col min="10753" max="10755" width="0" style="31" hidden="1" customWidth="1"/>
    <col min="10756" max="10756" width="14.5703125" style="31" customWidth="1"/>
    <col min="10757" max="10757" width="14.140625" style="31" customWidth="1"/>
    <col min="10758" max="10758" width="15" style="31" customWidth="1"/>
    <col min="10759" max="10759" width="12.7109375" style="31" customWidth="1"/>
    <col min="10760" max="11001" width="9.140625" style="31"/>
    <col min="11002" max="11002" width="3.7109375" style="31" customWidth="1"/>
    <col min="11003" max="11003" width="0" style="31" hidden="1" customWidth="1"/>
    <col min="11004" max="11004" width="12.28515625" style="31" customWidth="1"/>
    <col min="11005" max="11005" width="16.5703125" style="31" customWidth="1"/>
    <col min="11006" max="11006" width="2.7109375" style="31" customWidth="1"/>
    <col min="11007" max="11007" width="6.5703125" style="31" customWidth="1"/>
    <col min="11008" max="11008" width="6.42578125" style="31" customWidth="1"/>
    <col min="11009" max="11011" width="0" style="31" hidden="1" customWidth="1"/>
    <col min="11012" max="11012" width="14.5703125" style="31" customWidth="1"/>
    <col min="11013" max="11013" width="14.140625" style="31" customWidth="1"/>
    <col min="11014" max="11014" width="15" style="31" customWidth="1"/>
    <col min="11015" max="11015" width="12.7109375" style="31" customWidth="1"/>
    <col min="11016" max="11257" width="9.140625" style="31"/>
    <col min="11258" max="11258" width="3.7109375" style="31" customWidth="1"/>
    <col min="11259" max="11259" width="0" style="31" hidden="1" customWidth="1"/>
    <col min="11260" max="11260" width="12.28515625" style="31" customWidth="1"/>
    <col min="11261" max="11261" width="16.5703125" style="31" customWidth="1"/>
    <col min="11262" max="11262" width="2.7109375" style="31" customWidth="1"/>
    <col min="11263" max="11263" width="6.5703125" style="31" customWidth="1"/>
    <col min="11264" max="11264" width="6.42578125" style="31" customWidth="1"/>
    <col min="11265" max="11267" width="0" style="31" hidden="1" customWidth="1"/>
    <col min="11268" max="11268" width="14.5703125" style="31" customWidth="1"/>
    <col min="11269" max="11269" width="14.140625" style="31" customWidth="1"/>
    <col min="11270" max="11270" width="15" style="31" customWidth="1"/>
    <col min="11271" max="11271" width="12.7109375" style="31" customWidth="1"/>
    <col min="11272" max="11513" width="9.140625" style="31"/>
    <col min="11514" max="11514" width="3.7109375" style="31" customWidth="1"/>
    <col min="11515" max="11515" width="0" style="31" hidden="1" customWidth="1"/>
    <col min="11516" max="11516" width="12.28515625" style="31" customWidth="1"/>
    <col min="11517" max="11517" width="16.5703125" style="31" customWidth="1"/>
    <col min="11518" max="11518" width="2.7109375" style="31" customWidth="1"/>
    <col min="11519" max="11519" width="6.5703125" style="31" customWidth="1"/>
    <col min="11520" max="11520" width="6.42578125" style="31" customWidth="1"/>
    <col min="11521" max="11523" width="0" style="31" hidden="1" customWidth="1"/>
    <col min="11524" max="11524" width="14.5703125" style="31" customWidth="1"/>
    <col min="11525" max="11525" width="14.140625" style="31" customWidth="1"/>
    <col min="11526" max="11526" width="15" style="31" customWidth="1"/>
    <col min="11527" max="11527" width="12.7109375" style="31" customWidth="1"/>
    <col min="11528" max="11769" width="9.140625" style="31"/>
    <col min="11770" max="11770" width="3.7109375" style="31" customWidth="1"/>
    <col min="11771" max="11771" width="0" style="31" hidden="1" customWidth="1"/>
    <col min="11772" max="11772" width="12.28515625" style="31" customWidth="1"/>
    <col min="11773" max="11773" width="16.5703125" style="31" customWidth="1"/>
    <col min="11774" max="11774" width="2.7109375" style="31" customWidth="1"/>
    <col min="11775" max="11775" width="6.5703125" style="31" customWidth="1"/>
    <col min="11776" max="11776" width="6.42578125" style="31" customWidth="1"/>
    <col min="11777" max="11779" width="0" style="31" hidden="1" customWidth="1"/>
    <col min="11780" max="11780" width="14.5703125" style="31" customWidth="1"/>
    <col min="11781" max="11781" width="14.140625" style="31" customWidth="1"/>
    <col min="11782" max="11782" width="15" style="31" customWidth="1"/>
    <col min="11783" max="11783" width="12.7109375" style="31" customWidth="1"/>
    <col min="11784" max="12025" width="9.140625" style="31"/>
    <col min="12026" max="12026" width="3.7109375" style="31" customWidth="1"/>
    <col min="12027" max="12027" width="0" style="31" hidden="1" customWidth="1"/>
    <col min="12028" max="12028" width="12.28515625" style="31" customWidth="1"/>
    <col min="12029" max="12029" width="16.5703125" style="31" customWidth="1"/>
    <col min="12030" max="12030" width="2.7109375" style="31" customWidth="1"/>
    <col min="12031" max="12031" width="6.5703125" style="31" customWidth="1"/>
    <col min="12032" max="12032" width="6.42578125" style="31" customWidth="1"/>
    <col min="12033" max="12035" width="0" style="31" hidden="1" customWidth="1"/>
    <col min="12036" max="12036" width="14.5703125" style="31" customWidth="1"/>
    <col min="12037" max="12037" width="14.140625" style="31" customWidth="1"/>
    <col min="12038" max="12038" width="15" style="31" customWidth="1"/>
    <col min="12039" max="12039" width="12.7109375" style="31" customWidth="1"/>
    <col min="12040" max="12281" width="9.140625" style="31"/>
    <col min="12282" max="12282" width="3.7109375" style="31" customWidth="1"/>
    <col min="12283" max="12283" width="0" style="31" hidden="1" customWidth="1"/>
    <col min="12284" max="12284" width="12.28515625" style="31" customWidth="1"/>
    <col min="12285" max="12285" width="16.5703125" style="31" customWidth="1"/>
    <col min="12286" max="12286" width="2.7109375" style="31" customWidth="1"/>
    <col min="12287" max="12287" width="6.5703125" style="31" customWidth="1"/>
    <col min="12288" max="12288" width="6.42578125" style="31" customWidth="1"/>
    <col min="12289" max="12291" width="0" style="31" hidden="1" customWidth="1"/>
    <col min="12292" max="12292" width="14.5703125" style="31" customWidth="1"/>
    <col min="12293" max="12293" width="14.140625" style="31" customWidth="1"/>
    <col min="12294" max="12294" width="15" style="31" customWidth="1"/>
    <col min="12295" max="12295" width="12.7109375" style="31" customWidth="1"/>
    <col min="12296" max="12537" width="9.140625" style="31"/>
    <col min="12538" max="12538" width="3.7109375" style="31" customWidth="1"/>
    <col min="12539" max="12539" width="0" style="31" hidden="1" customWidth="1"/>
    <col min="12540" max="12540" width="12.28515625" style="31" customWidth="1"/>
    <col min="12541" max="12541" width="16.5703125" style="31" customWidth="1"/>
    <col min="12542" max="12542" width="2.7109375" style="31" customWidth="1"/>
    <col min="12543" max="12543" width="6.5703125" style="31" customWidth="1"/>
    <col min="12544" max="12544" width="6.42578125" style="31" customWidth="1"/>
    <col min="12545" max="12547" width="0" style="31" hidden="1" customWidth="1"/>
    <col min="12548" max="12548" width="14.5703125" style="31" customWidth="1"/>
    <col min="12549" max="12549" width="14.140625" style="31" customWidth="1"/>
    <col min="12550" max="12550" width="15" style="31" customWidth="1"/>
    <col min="12551" max="12551" width="12.7109375" style="31" customWidth="1"/>
    <col min="12552" max="12793" width="9.140625" style="31"/>
    <col min="12794" max="12794" width="3.7109375" style="31" customWidth="1"/>
    <col min="12795" max="12795" width="0" style="31" hidden="1" customWidth="1"/>
    <col min="12796" max="12796" width="12.28515625" style="31" customWidth="1"/>
    <col min="12797" max="12797" width="16.5703125" style="31" customWidth="1"/>
    <col min="12798" max="12798" width="2.7109375" style="31" customWidth="1"/>
    <col min="12799" max="12799" width="6.5703125" style="31" customWidth="1"/>
    <col min="12800" max="12800" width="6.42578125" style="31" customWidth="1"/>
    <col min="12801" max="12803" width="0" style="31" hidden="1" customWidth="1"/>
    <col min="12804" max="12804" width="14.5703125" style="31" customWidth="1"/>
    <col min="12805" max="12805" width="14.140625" style="31" customWidth="1"/>
    <col min="12806" max="12806" width="15" style="31" customWidth="1"/>
    <col min="12807" max="12807" width="12.7109375" style="31" customWidth="1"/>
    <col min="12808" max="13049" width="9.140625" style="31"/>
    <col min="13050" max="13050" width="3.7109375" style="31" customWidth="1"/>
    <col min="13051" max="13051" width="0" style="31" hidden="1" customWidth="1"/>
    <col min="13052" max="13052" width="12.28515625" style="31" customWidth="1"/>
    <col min="13053" max="13053" width="16.5703125" style="31" customWidth="1"/>
    <col min="13054" max="13054" width="2.7109375" style="31" customWidth="1"/>
    <col min="13055" max="13055" width="6.5703125" style="31" customWidth="1"/>
    <col min="13056" max="13056" width="6.42578125" style="31" customWidth="1"/>
    <col min="13057" max="13059" width="0" style="31" hidden="1" customWidth="1"/>
    <col min="13060" max="13060" width="14.5703125" style="31" customWidth="1"/>
    <col min="13061" max="13061" width="14.140625" style="31" customWidth="1"/>
    <col min="13062" max="13062" width="15" style="31" customWidth="1"/>
    <col min="13063" max="13063" width="12.7109375" style="31" customWidth="1"/>
    <col min="13064" max="13305" width="9.140625" style="31"/>
    <col min="13306" max="13306" width="3.7109375" style="31" customWidth="1"/>
    <col min="13307" max="13307" width="0" style="31" hidden="1" customWidth="1"/>
    <col min="13308" max="13308" width="12.28515625" style="31" customWidth="1"/>
    <col min="13309" max="13309" width="16.5703125" style="31" customWidth="1"/>
    <col min="13310" max="13310" width="2.7109375" style="31" customWidth="1"/>
    <col min="13311" max="13311" width="6.5703125" style="31" customWidth="1"/>
    <col min="13312" max="13312" width="6.42578125" style="31" customWidth="1"/>
    <col min="13313" max="13315" width="0" style="31" hidden="1" customWidth="1"/>
    <col min="13316" max="13316" width="14.5703125" style="31" customWidth="1"/>
    <col min="13317" max="13317" width="14.140625" style="31" customWidth="1"/>
    <col min="13318" max="13318" width="15" style="31" customWidth="1"/>
    <col min="13319" max="13319" width="12.7109375" style="31" customWidth="1"/>
    <col min="13320" max="13561" width="9.140625" style="31"/>
    <col min="13562" max="13562" width="3.7109375" style="31" customWidth="1"/>
    <col min="13563" max="13563" width="0" style="31" hidden="1" customWidth="1"/>
    <col min="13564" max="13564" width="12.28515625" style="31" customWidth="1"/>
    <col min="13565" max="13565" width="16.5703125" style="31" customWidth="1"/>
    <col min="13566" max="13566" width="2.7109375" style="31" customWidth="1"/>
    <col min="13567" max="13567" width="6.5703125" style="31" customWidth="1"/>
    <col min="13568" max="13568" width="6.42578125" style="31" customWidth="1"/>
    <col min="13569" max="13571" width="0" style="31" hidden="1" customWidth="1"/>
    <col min="13572" max="13572" width="14.5703125" style="31" customWidth="1"/>
    <col min="13573" max="13573" width="14.140625" style="31" customWidth="1"/>
    <col min="13574" max="13574" width="15" style="31" customWidth="1"/>
    <col min="13575" max="13575" width="12.7109375" style="31" customWidth="1"/>
    <col min="13576" max="13817" width="9.140625" style="31"/>
    <col min="13818" max="13818" width="3.7109375" style="31" customWidth="1"/>
    <col min="13819" max="13819" width="0" style="31" hidden="1" customWidth="1"/>
    <col min="13820" max="13820" width="12.28515625" style="31" customWidth="1"/>
    <col min="13821" max="13821" width="16.5703125" style="31" customWidth="1"/>
    <col min="13822" max="13822" width="2.7109375" style="31" customWidth="1"/>
    <col min="13823" max="13823" width="6.5703125" style="31" customWidth="1"/>
    <col min="13824" max="13824" width="6.42578125" style="31" customWidth="1"/>
    <col min="13825" max="13827" width="0" style="31" hidden="1" customWidth="1"/>
    <col min="13828" max="13828" width="14.5703125" style="31" customWidth="1"/>
    <col min="13829" max="13829" width="14.140625" style="31" customWidth="1"/>
    <col min="13830" max="13830" width="15" style="31" customWidth="1"/>
    <col min="13831" max="13831" width="12.7109375" style="31" customWidth="1"/>
    <col min="13832" max="14073" width="9.140625" style="31"/>
    <col min="14074" max="14074" width="3.7109375" style="31" customWidth="1"/>
    <col min="14075" max="14075" width="0" style="31" hidden="1" customWidth="1"/>
    <col min="14076" max="14076" width="12.28515625" style="31" customWidth="1"/>
    <col min="14077" max="14077" width="16.5703125" style="31" customWidth="1"/>
    <col min="14078" max="14078" width="2.7109375" style="31" customWidth="1"/>
    <col min="14079" max="14079" width="6.5703125" style="31" customWidth="1"/>
    <col min="14080" max="14080" width="6.42578125" style="31" customWidth="1"/>
    <col min="14081" max="14083" width="0" style="31" hidden="1" customWidth="1"/>
    <col min="14084" max="14084" width="14.5703125" style="31" customWidth="1"/>
    <col min="14085" max="14085" width="14.140625" style="31" customWidth="1"/>
    <col min="14086" max="14086" width="15" style="31" customWidth="1"/>
    <col min="14087" max="14087" width="12.7109375" style="31" customWidth="1"/>
    <col min="14088" max="14329" width="9.140625" style="31"/>
    <col min="14330" max="14330" width="3.7109375" style="31" customWidth="1"/>
    <col min="14331" max="14331" width="0" style="31" hidden="1" customWidth="1"/>
    <col min="14332" max="14332" width="12.28515625" style="31" customWidth="1"/>
    <col min="14333" max="14333" width="16.5703125" style="31" customWidth="1"/>
    <col min="14334" max="14334" width="2.7109375" style="31" customWidth="1"/>
    <col min="14335" max="14335" width="6.5703125" style="31" customWidth="1"/>
    <col min="14336" max="14336" width="6.42578125" style="31" customWidth="1"/>
    <col min="14337" max="14339" width="0" style="31" hidden="1" customWidth="1"/>
    <col min="14340" max="14340" width="14.5703125" style="31" customWidth="1"/>
    <col min="14341" max="14341" width="14.140625" style="31" customWidth="1"/>
    <col min="14342" max="14342" width="15" style="31" customWidth="1"/>
    <col min="14343" max="14343" width="12.7109375" style="31" customWidth="1"/>
    <col min="14344" max="14585" width="9.140625" style="31"/>
    <col min="14586" max="14586" width="3.7109375" style="31" customWidth="1"/>
    <col min="14587" max="14587" width="0" style="31" hidden="1" customWidth="1"/>
    <col min="14588" max="14588" width="12.28515625" style="31" customWidth="1"/>
    <col min="14589" max="14589" width="16.5703125" style="31" customWidth="1"/>
    <col min="14590" max="14590" width="2.7109375" style="31" customWidth="1"/>
    <col min="14591" max="14591" width="6.5703125" style="31" customWidth="1"/>
    <col min="14592" max="14592" width="6.42578125" style="31" customWidth="1"/>
    <col min="14593" max="14595" width="0" style="31" hidden="1" customWidth="1"/>
    <col min="14596" max="14596" width="14.5703125" style="31" customWidth="1"/>
    <col min="14597" max="14597" width="14.140625" style="31" customWidth="1"/>
    <col min="14598" max="14598" width="15" style="31" customWidth="1"/>
    <col min="14599" max="14599" width="12.7109375" style="31" customWidth="1"/>
    <col min="14600" max="14841" width="9.140625" style="31"/>
    <col min="14842" max="14842" width="3.7109375" style="31" customWidth="1"/>
    <col min="14843" max="14843" width="0" style="31" hidden="1" customWidth="1"/>
    <col min="14844" max="14844" width="12.28515625" style="31" customWidth="1"/>
    <col min="14845" max="14845" width="16.5703125" style="31" customWidth="1"/>
    <col min="14846" max="14846" width="2.7109375" style="31" customWidth="1"/>
    <col min="14847" max="14847" width="6.5703125" style="31" customWidth="1"/>
    <col min="14848" max="14848" width="6.42578125" style="31" customWidth="1"/>
    <col min="14849" max="14851" width="0" style="31" hidden="1" customWidth="1"/>
    <col min="14852" max="14852" width="14.5703125" style="31" customWidth="1"/>
    <col min="14853" max="14853" width="14.140625" style="31" customWidth="1"/>
    <col min="14854" max="14854" width="15" style="31" customWidth="1"/>
    <col min="14855" max="14855" width="12.7109375" style="31" customWidth="1"/>
    <col min="14856" max="15097" width="9.140625" style="31"/>
    <col min="15098" max="15098" width="3.7109375" style="31" customWidth="1"/>
    <col min="15099" max="15099" width="0" style="31" hidden="1" customWidth="1"/>
    <col min="15100" max="15100" width="12.28515625" style="31" customWidth="1"/>
    <col min="15101" max="15101" width="16.5703125" style="31" customWidth="1"/>
    <col min="15102" max="15102" width="2.7109375" style="31" customWidth="1"/>
    <col min="15103" max="15103" width="6.5703125" style="31" customWidth="1"/>
    <col min="15104" max="15104" width="6.42578125" style="31" customWidth="1"/>
    <col min="15105" max="15107" width="0" style="31" hidden="1" customWidth="1"/>
    <col min="15108" max="15108" width="14.5703125" style="31" customWidth="1"/>
    <col min="15109" max="15109" width="14.140625" style="31" customWidth="1"/>
    <col min="15110" max="15110" width="15" style="31" customWidth="1"/>
    <col min="15111" max="15111" width="12.7109375" style="31" customWidth="1"/>
    <col min="15112" max="15353" width="9.140625" style="31"/>
    <col min="15354" max="15354" width="3.7109375" style="31" customWidth="1"/>
    <col min="15355" max="15355" width="0" style="31" hidden="1" customWidth="1"/>
    <col min="15356" max="15356" width="12.28515625" style="31" customWidth="1"/>
    <col min="15357" max="15357" width="16.5703125" style="31" customWidth="1"/>
    <col min="15358" max="15358" width="2.7109375" style="31" customWidth="1"/>
    <col min="15359" max="15359" width="6.5703125" style="31" customWidth="1"/>
    <col min="15360" max="15360" width="6.42578125" style="31" customWidth="1"/>
    <col min="15361" max="15363" width="0" style="31" hidden="1" customWidth="1"/>
    <col min="15364" max="15364" width="14.5703125" style="31" customWidth="1"/>
    <col min="15365" max="15365" width="14.140625" style="31" customWidth="1"/>
    <col min="15366" max="15366" width="15" style="31" customWidth="1"/>
    <col min="15367" max="15367" width="12.7109375" style="31" customWidth="1"/>
    <col min="15368" max="15609" width="9.140625" style="31"/>
    <col min="15610" max="15610" width="3.7109375" style="31" customWidth="1"/>
    <col min="15611" max="15611" width="0" style="31" hidden="1" customWidth="1"/>
    <col min="15612" max="15612" width="12.28515625" style="31" customWidth="1"/>
    <col min="15613" max="15613" width="16.5703125" style="31" customWidth="1"/>
    <col min="15614" max="15614" width="2.7109375" style="31" customWidth="1"/>
    <col min="15615" max="15615" width="6.5703125" style="31" customWidth="1"/>
    <col min="15616" max="15616" width="6.42578125" style="31" customWidth="1"/>
    <col min="15617" max="15619" width="0" style="31" hidden="1" customWidth="1"/>
    <col min="15620" max="15620" width="14.5703125" style="31" customWidth="1"/>
    <col min="15621" max="15621" width="14.140625" style="31" customWidth="1"/>
    <col min="15622" max="15622" width="15" style="31" customWidth="1"/>
    <col min="15623" max="15623" width="12.7109375" style="31" customWidth="1"/>
    <col min="15624" max="15865" width="9.140625" style="31"/>
    <col min="15866" max="15866" width="3.7109375" style="31" customWidth="1"/>
    <col min="15867" max="15867" width="0" style="31" hidden="1" customWidth="1"/>
    <col min="15868" max="15868" width="12.28515625" style="31" customWidth="1"/>
    <col min="15869" max="15869" width="16.5703125" style="31" customWidth="1"/>
    <col min="15870" max="15870" width="2.7109375" style="31" customWidth="1"/>
    <col min="15871" max="15871" width="6.5703125" style="31" customWidth="1"/>
    <col min="15872" max="15872" width="6.42578125" style="31" customWidth="1"/>
    <col min="15873" max="15875" width="0" style="31" hidden="1" customWidth="1"/>
    <col min="15876" max="15876" width="14.5703125" style="31" customWidth="1"/>
    <col min="15877" max="15877" width="14.140625" style="31" customWidth="1"/>
    <col min="15878" max="15878" width="15" style="31" customWidth="1"/>
    <col min="15879" max="15879" width="12.7109375" style="31" customWidth="1"/>
    <col min="15880" max="16121" width="9.140625" style="31"/>
    <col min="16122" max="16122" width="3.7109375" style="31" customWidth="1"/>
    <col min="16123" max="16123" width="0" style="31" hidden="1" customWidth="1"/>
    <col min="16124" max="16124" width="12.28515625" style="31" customWidth="1"/>
    <col min="16125" max="16125" width="16.5703125" style="31" customWidth="1"/>
    <col min="16126" max="16126" width="2.7109375" style="31" customWidth="1"/>
    <col min="16127" max="16127" width="6.5703125" style="31" customWidth="1"/>
    <col min="16128" max="16128" width="6.42578125" style="31" customWidth="1"/>
    <col min="16129" max="16131" width="0" style="31" hidden="1" customWidth="1"/>
    <col min="16132" max="16132" width="14.5703125" style="31" customWidth="1"/>
    <col min="16133" max="16133" width="14.140625" style="31" customWidth="1"/>
    <col min="16134" max="16134" width="15" style="31" customWidth="1"/>
    <col min="16135" max="16135" width="12.7109375" style="31" customWidth="1"/>
    <col min="16136" max="16384" width="9.140625" style="31"/>
  </cols>
  <sheetData>
    <row r="1" spans="1:15" x14ac:dyDescent="0.2">
      <c r="I1" s="31"/>
      <c r="J1" s="31"/>
      <c r="K1" s="306" t="s">
        <v>537</v>
      </c>
      <c r="L1" s="307"/>
      <c r="M1" s="307"/>
      <c r="N1" s="307"/>
    </row>
    <row r="2" spans="1:15" x14ac:dyDescent="0.2">
      <c r="I2" s="31"/>
      <c r="J2" s="31"/>
      <c r="K2" s="306" t="s">
        <v>1</v>
      </c>
      <c r="L2" s="307"/>
      <c r="M2" s="307"/>
      <c r="N2" s="307"/>
    </row>
    <row r="3" spans="1:15" x14ac:dyDescent="0.2">
      <c r="I3" s="308" t="s">
        <v>709</v>
      </c>
      <c r="J3" s="309"/>
      <c r="K3" s="309"/>
      <c r="L3" s="309"/>
      <c r="M3" s="309"/>
      <c r="N3" s="309"/>
    </row>
    <row r="5" spans="1:15" ht="15.75" x14ac:dyDescent="0.25">
      <c r="A5" s="310" t="s">
        <v>697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6" spans="1:15" ht="15.75" x14ac:dyDescent="0.25">
      <c r="A6" s="310" t="s">
        <v>834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8" spans="1:15" ht="15.2" customHeight="1" x14ac:dyDescent="0.25">
      <c r="A8" s="311" t="s">
        <v>698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</row>
    <row r="9" spans="1:15" ht="11.25" customHeight="1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5" ht="46.15" customHeight="1" x14ac:dyDescent="0.2">
      <c r="A10" s="340" t="s">
        <v>699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</row>
    <row r="11" spans="1:15" x14ac:dyDescent="0.2">
      <c r="A11" s="341" t="s">
        <v>700</v>
      </c>
      <c r="B11" s="134"/>
      <c r="C11" s="342" t="s">
        <v>701</v>
      </c>
      <c r="D11" s="342"/>
      <c r="E11" s="342"/>
      <c r="F11" s="342"/>
      <c r="G11" s="342"/>
      <c r="H11" s="342"/>
      <c r="I11" s="342"/>
      <c r="J11" s="342"/>
      <c r="K11" s="341" t="s">
        <v>835</v>
      </c>
      <c r="L11" s="341" t="s">
        <v>702</v>
      </c>
      <c r="M11" s="341" t="s">
        <v>1140</v>
      </c>
      <c r="N11" s="341" t="s">
        <v>702</v>
      </c>
    </row>
    <row r="12" spans="1:15" ht="90.2" customHeight="1" x14ac:dyDescent="0.2">
      <c r="A12" s="341"/>
      <c r="B12" s="134"/>
      <c r="C12" s="342"/>
      <c r="D12" s="342"/>
      <c r="E12" s="342"/>
      <c r="F12" s="342"/>
      <c r="G12" s="342"/>
      <c r="H12" s="342"/>
      <c r="I12" s="342"/>
      <c r="J12" s="342"/>
      <c r="K12" s="341"/>
      <c r="L12" s="341"/>
      <c r="M12" s="341"/>
      <c r="N12" s="341"/>
    </row>
    <row r="13" spans="1:15" ht="51.75" customHeight="1" x14ac:dyDescent="0.2">
      <c r="A13" s="135" t="s">
        <v>703</v>
      </c>
      <c r="B13" s="136"/>
      <c r="C13" s="343" t="s">
        <v>704</v>
      </c>
      <c r="D13" s="343"/>
      <c r="E13" s="343"/>
      <c r="F13" s="343"/>
      <c r="G13" s="343"/>
      <c r="H13" s="343"/>
      <c r="I13" s="343"/>
      <c r="J13" s="343"/>
      <c r="K13" s="137">
        <v>700000</v>
      </c>
      <c r="L13" s="135" t="s">
        <v>836</v>
      </c>
      <c r="M13" s="137">
        <v>450000</v>
      </c>
      <c r="N13" s="135" t="s">
        <v>837</v>
      </c>
      <c r="O13" s="95"/>
    </row>
    <row r="14" spans="1:15" ht="30" customHeight="1" x14ac:dyDescent="0.2">
      <c r="A14" s="136"/>
      <c r="B14" s="136"/>
      <c r="C14" s="344" t="s">
        <v>838</v>
      </c>
      <c r="D14" s="344"/>
      <c r="E14" s="344"/>
      <c r="F14" s="344"/>
      <c r="G14" s="344"/>
      <c r="H14" s="344"/>
      <c r="I14" s="344"/>
      <c r="J14" s="344"/>
      <c r="K14" s="138">
        <f>K13</f>
        <v>700000</v>
      </c>
      <c r="L14" s="136"/>
      <c r="M14" s="138">
        <f>M13</f>
        <v>450000</v>
      </c>
      <c r="N14" s="136"/>
    </row>
    <row r="15" spans="1:15" ht="25.9" customHeight="1" x14ac:dyDescent="0.2">
      <c r="C15" s="99"/>
      <c r="D15" s="99"/>
      <c r="E15" s="99"/>
      <c r="F15" s="99"/>
      <c r="G15" s="99"/>
      <c r="H15" s="99"/>
      <c r="I15" s="99"/>
      <c r="J15" s="100"/>
      <c r="K15" s="101"/>
      <c r="L15" s="101"/>
    </row>
    <row r="16" spans="1:15" ht="15" x14ac:dyDescent="0.25">
      <c r="A16" s="311" t="s">
        <v>705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</row>
    <row r="17" spans="1:15" ht="12.95" customHeight="1" x14ac:dyDescent="0.2">
      <c r="A17" s="341" t="s">
        <v>700</v>
      </c>
      <c r="B17" s="139" t="s">
        <v>701</v>
      </c>
      <c r="C17" s="341" t="s">
        <v>701</v>
      </c>
      <c r="D17" s="341"/>
      <c r="E17" s="341"/>
      <c r="F17" s="341"/>
      <c r="G17" s="341"/>
      <c r="H17" s="341"/>
      <c r="I17" s="341"/>
      <c r="J17" s="341"/>
      <c r="K17" s="341" t="s">
        <v>839</v>
      </c>
      <c r="L17" s="341"/>
      <c r="M17" s="341" t="s">
        <v>840</v>
      </c>
      <c r="N17" s="341"/>
    </row>
    <row r="18" spans="1:15" ht="57.2" customHeight="1" x14ac:dyDescent="0.2">
      <c r="A18" s="341"/>
      <c r="B18" s="139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</row>
    <row r="19" spans="1:15" ht="56.25" customHeight="1" x14ac:dyDescent="0.2">
      <c r="A19" s="135">
        <v>1</v>
      </c>
      <c r="B19" s="140" t="s">
        <v>706</v>
      </c>
      <c r="C19" s="343" t="s">
        <v>704</v>
      </c>
      <c r="D19" s="343"/>
      <c r="E19" s="343"/>
      <c r="F19" s="343"/>
      <c r="G19" s="343"/>
      <c r="H19" s="343"/>
      <c r="I19" s="343"/>
      <c r="J19" s="343"/>
      <c r="K19" s="346">
        <v>655000</v>
      </c>
      <c r="L19" s="346"/>
      <c r="M19" s="346">
        <v>760000</v>
      </c>
      <c r="N19" s="346"/>
      <c r="O19" s="95"/>
    </row>
    <row r="20" spans="1:15" ht="56.25" customHeight="1" x14ac:dyDescent="0.2">
      <c r="A20" s="135">
        <v>2</v>
      </c>
      <c r="B20" s="140"/>
      <c r="C20" s="347" t="s">
        <v>707</v>
      </c>
      <c r="D20" s="348"/>
      <c r="E20" s="348"/>
      <c r="F20" s="348"/>
      <c r="G20" s="349"/>
      <c r="H20" s="140"/>
      <c r="I20" s="140"/>
      <c r="J20" s="140"/>
      <c r="K20" s="350">
        <v>74250</v>
      </c>
      <c r="L20" s="351"/>
      <c r="M20" s="350">
        <v>76500</v>
      </c>
      <c r="N20" s="351"/>
      <c r="O20" s="95"/>
    </row>
    <row r="21" spans="1:15" ht="44.25" customHeight="1" x14ac:dyDescent="0.2">
      <c r="A21" s="136"/>
      <c r="B21" s="141" t="s">
        <v>89</v>
      </c>
      <c r="C21" s="342" t="s">
        <v>708</v>
      </c>
      <c r="D21" s="342"/>
      <c r="E21" s="342"/>
      <c r="F21" s="342"/>
      <c r="G21" s="342"/>
      <c r="H21" s="342"/>
      <c r="I21" s="342"/>
      <c r="J21" s="342"/>
      <c r="K21" s="345">
        <f>SUM(K19:L20)</f>
        <v>729250</v>
      </c>
      <c r="L21" s="345"/>
      <c r="M21" s="345">
        <f>SUM(M19:N20)</f>
        <v>836500</v>
      </c>
      <c r="N21" s="345"/>
    </row>
  </sheetData>
  <mergeCells count="29"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  <mergeCell ref="C13:J13"/>
    <mergeCell ref="C14:J14"/>
    <mergeCell ref="A16:L16"/>
    <mergeCell ref="A17:A18"/>
    <mergeCell ref="C17:J18"/>
    <mergeCell ref="K17:L18"/>
    <mergeCell ref="A10:N10"/>
    <mergeCell ref="A11:A12"/>
    <mergeCell ref="C11:J12"/>
    <mergeCell ref="K11:K12"/>
    <mergeCell ref="L11:L12"/>
    <mergeCell ref="M11:M12"/>
    <mergeCell ref="N11:N12"/>
    <mergeCell ref="A8:N8"/>
    <mergeCell ref="K1:N1"/>
    <mergeCell ref="K2:N2"/>
    <mergeCell ref="I3:N3"/>
    <mergeCell ref="A5:N5"/>
    <mergeCell ref="A6:N6"/>
  </mergeCells>
  <pageMargins left="0.78740157480314965" right="0.39370078740157483" top="0.78740157480314965" bottom="0.78740157480314965" header="0" footer="0"/>
  <pageSetup paperSize="9" scale="85" firstPageNumber="13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Доходы</vt:lpstr>
      <vt:lpstr>Ведомственная 2023-2025</vt:lpstr>
      <vt:lpstr>Субвенции 2023</vt:lpstr>
      <vt:lpstr>Субвенции 2024-2025</vt:lpstr>
      <vt:lpstr>Источники 2023</vt:lpstr>
      <vt:lpstr>Источники 2024-2025</vt:lpstr>
      <vt:lpstr>Функциональная 2023-2025</vt:lpstr>
      <vt:lpstr>Целевые 2023-2025</vt:lpstr>
      <vt:lpstr>Заимствования 2023</vt:lpstr>
      <vt:lpstr>Заимствования 2024-2025</vt:lpstr>
      <vt:lpstr>Доходы!Заголовки_для_печати</vt:lpstr>
      <vt:lpstr>'Субвенции 2023'!Заголовки_для_печати</vt:lpstr>
      <vt:lpstr>'Субвенции 2024-2025'!Заголовки_для_печати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Герасименко</cp:lastModifiedBy>
  <cp:lastPrinted>2022-11-14T14:20:42Z</cp:lastPrinted>
  <dcterms:created xsi:type="dcterms:W3CDTF">2021-10-28T08:58:26Z</dcterms:created>
  <dcterms:modified xsi:type="dcterms:W3CDTF">2022-11-14T14:27:07Z</dcterms:modified>
</cp:coreProperties>
</file>